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H:\VW\Abt_II\REF_II_8\A_REF_6_und_8\A_REF_8_SLK\Personal_SLK\2-wiss_MA_SLK\Lehraufträge\2023-2024_WS\"/>
    </mc:Choice>
  </mc:AlternateContent>
  <xr:revisionPtr revIDLastSave="0" documentId="13_ncr:1_{0F3C94EE-F30F-4342-92A2-4CE205D3B596}" xr6:coauthVersionLast="47" xr6:coauthVersionMax="47" xr10:uidLastSave="{00000000-0000-0000-0000-000000000000}"/>
  <bookViews>
    <workbookView xWindow="28680" yWindow="-120" windowWidth="29040" windowHeight="15840" tabRatio="877" activeTab="10" xr2:uid="{00000000-000D-0000-FFFF-FFFF00000000}"/>
  </bookViews>
  <sheets>
    <sheet name="Klassische Philologie" sheetId="22" r:id="rId1"/>
    <sheet name="Germanistik" sheetId="4" r:id="rId2"/>
    <sheet name="Anglistik-Amerikanistik" sheetId="5" r:id="rId3"/>
    <sheet name="Romanistik" sheetId="6" r:id="rId4"/>
    <sheet name="Slavistik" sheetId="7" r:id="rId5"/>
    <sheet name="IMSK" sheetId="8" r:id="rId6"/>
    <sheet name="Institutsübergr. LA - Fakultät" sheetId="10" r:id="rId7"/>
    <sheet name="Bohemicum" sheetId="16" r:id="rId8"/>
    <sheet name="Europaeum" sheetId="13" r:id="rId9"/>
    <sheet name="Eigenmittel" sheetId="9" r:id="rId10"/>
    <sheet name="Verteilung" sheetId="23" r:id="rId11"/>
    <sheet name="Rahmenbeträge" sheetId="21" state="hidden" r:id="rId12"/>
  </sheets>
  <externalReferences>
    <externalReference r:id="rId13"/>
  </externalReferences>
  <definedNames>
    <definedName name="_xlnm.Print_Area" localSheetId="9">Eigenmittel!$A$1:$K$14</definedName>
    <definedName name="_xlnm.Print_Titles" localSheetId="2">'Anglistik-Amerikanistik'!$1:$2</definedName>
    <definedName name="_xlnm.Print_Titles" localSheetId="9">Eigenmittel!$1:$2</definedName>
    <definedName name="_xlnm.Print_Titles" localSheetId="1">Germanistik!$1:$2</definedName>
    <definedName name="_xlnm.Print_Titles" localSheetId="5">IMSK!$1:$3</definedName>
    <definedName name="Print_Area" localSheetId="2">'Anglistik-Amerikanistik'!$A$1:$J$6</definedName>
    <definedName name="Print_Area" localSheetId="7">Bohemicum!$A$1:$K$7</definedName>
    <definedName name="Print_Area" localSheetId="9">Eigenmittel!$A$1:$K$18</definedName>
    <definedName name="Print_Area" localSheetId="8">Europaeum!$A$1:$K$6</definedName>
    <definedName name="Print_Area" localSheetId="1">Germanistik!$A$1:$J$13</definedName>
    <definedName name="Print_Area" localSheetId="5">IMSK!$A$1:$J$13</definedName>
    <definedName name="Print_Area" localSheetId="6">'Institutsübergr. LA - Fakultät'!$A$1:$J$6</definedName>
    <definedName name="Print_Area" localSheetId="3">Romanistik!$A$1:$J$7</definedName>
    <definedName name="Print_Area" localSheetId="4">Slavistik!$A$1:$J$6</definedName>
    <definedName name="Zahl_der_SW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7" i="23" l="1"/>
  <c r="D14" i="23"/>
  <c r="D13" i="23"/>
  <c r="D12" i="23"/>
  <c r="D11" i="23"/>
  <c r="D10" i="23"/>
  <c r="D9" i="23"/>
  <c r="D8" i="23"/>
  <c r="C6" i="23"/>
  <c r="B14" i="23" l="1"/>
  <c r="B13" i="23"/>
  <c r="B12" i="23"/>
  <c r="B11" i="23"/>
  <c r="B10" i="23"/>
  <c r="B9" i="23"/>
  <c r="B8" i="23"/>
  <c r="F13" i="23"/>
  <c r="E13" i="23"/>
  <c r="F12" i="23"/>
  <c r="E12" i="23"/>
  <c r="F11" i="23"/>
  <c r="E11" i="23"/>
  <c r="F10" i="23"/>
  <c r="E10" i="23"/>
  <c r="G8" i="23"/>
  <c r="F8" i="23"/>
  <c r="E8" i="23"/>
  <c r="F13" i="9"/>
  <c r="F12" i="9"/>
  <c r="F11" i="9"/>
  <c r="F10" i="9"/>
  <c r="F8" i="9"/>
  <c r="F6" i="9"/>
  <c r="F5" i="9"/>
  <c r="H5" i="13"/>
  <c r="J5" i="13" s="1"/>
  <c r="H4" i="13"/>
  <c r="J4" i="13" s="1"/>
  <c r="F5" i="13"/>
  <c r="F4" i="13"/>
  <c r="I5" i="16"/>
  <c r="F4" i="16"/>
  <c r="H4" i="16" s="1"/>
  <c r="F5" i="10"/>
  <c r="I13" i="8"/>
  <c r="F12" i="8"/>
  <c r="H12" i="8" s="1"/>
  <c r="J12" i="8" s="1"/>
  <c r="F11" i="8"/>
  <c r="H11" i="8" s="1"/>
  <c r="J11" i="8" s="1"/>
  <c r="F10" i="8"/>
  <c r="H10" i="8" s="1"/>
  <c r="J10" i="8" s="1"/>
  <c r="F8" i="8"/>
  <c r="H8" i="8" s="1"/>
  <c r="J8" i="8" s="1"/>
  <c r="F6" i="8"/>
  <c r="H6" i="8" s="1"/>
  <c r="J6" i="8" s="1"/>
  <c r="F5" i="8"/>
  <c r="H5" i="8" s="1"/>
  <c r="I9" i="7"/>
  <c r="F8" i="7"/>
  <c r="H8" i="7" s="1"/>
  <c r="J8" i="7" s="1"/>
  <c r="F6" i="7"/>
  <c r="H6" i="7" s="1"/>
  <c r="H5" i="7"/>
  <c r="J5" i="7" s="1"/>
  <c r="F5" i="7"/>
  <c r="J9" i="6"/>
  <c r="I9" i="6"/>
  <c r="H9" i="6"/>
  <c r="F8" i="6"/>
  <c r="H8" i="6" s="1"/>
  <c r="J8" i="6" s="1"/>
  <c r="F6" i="6"/>
  <c r="H6" i="6" s="1"/>
  <c r="J6" i="6" s="1"/>
  <c r="F5" i="6"/>
  <c r="H5" i="6" s="1"/>
  <c r="J5" i="6" s="1"/>
  <c r="F12" i="5"/>
  <c r="H12" i="5" s="1"/>
  <c r="J12" i="5" s="1"/>
  <c r="F11" i="5"/>
  <c r="F10" i="5"/>
  <c r="H10" i="5" s="1"/>
  <c r="J10" i="5" s="1"/>
  <c r="F8" i="5"/>
  <c r="F6" i="5"/>
  <c r="F5" i="5"/>
  <c r="H5" i="5" s="1"/>
  <c r="F12" i="4"/>
  <c r="F11" i="4"/>
  <c r="H11" i="4" s="1"/>
  <c r="J11" i="4" s="1"/>
  <c r="F10" i="4"/>
  <c r="F8" i="4"/>
  <c r="F6" i="4"/>
  <c r="H10" i="4"/>
  <c r="J10" i="4" s="1"/>
  <c r="F5" i="4"/>
  <c r="F6" i="22"/>
  <c r="H6" i="22" s="1"/>
  <c r="J6" i="22" s="1"/>
  <c r="F5" i="22"/>
  <c r="H5" i="22" s="1"/>
  <c r="I7" i="22"/>
  <c r="I13" i="5"/>
  <c r="H11" i="5"/>
  <c r="J11" i="5" s="1"/>
  <c r="H8" i="5"/>
  <c r="J8" i="5" s="1"/>
  <c r="H6" i="5"/>
  <c r="H12" i="4"/>
  <c r="J12" i="4" s="1"/>
  <c r="G10" i="23" l="1"/>
  <c r="H5" i="16"/>
  <c r="J4" i="16"/>
  <c r="J5" i="16" s="1"/>
  <c r="H13" i="8"/>
  <c r="J5" i="8"/>
  <c r="J13" i="8" s="1"/>
  <c r="G12" i="23"/>
  <c r="J6" i="7"/>
  <c r="J9" i="7" s="1"/>
  <c r="H9" i="7"/>
  <c r="J5" i="22"/>
  <c r="J7" i="22" s="1"/>
  <c r="H7" i="22"/>
  <c r="J5" i="5"/>
  <c r="H13" i="5"/>
  <c r="J6" i="5"/>
  <c r="H8" i="4"/>
  <c r="J8" i="4" s="1"/>
  <c r="J13" i="5" l="1"/>
  <c r="H8" i="9"/>
  <c r="J8" i="9" s="1"/>
  <c r="B6" i="23"/>
  <c r="D6" i="23" s="1"/>
  <c r="I12" i="23" l="1"/>
  <c r="B17" i="23"/>
  <c r="D17" i="23"/>
  <c r="I10" i="23"/>
  <c r="H11" i="9" l="1"/>
  <c r="J11" i="9" s="1"/>
  <c r="H12" i="9"/>
  <c r="J12" i="9" s="1"/>
  <c r="H13" i="9"/>
  <c r="J13" i="9" s="1"/>
  <c r="H10" i="9"/>
  <c r="J10" i="9" s="1"/>
  <c r="H6" i="9" l="1"/>
  <c r="J6" i="9" s="1"/>
  <c r="H5" i="9"/>
  <c r="J5" i="9" s="1"/>
  <c r="I6" i="10" l="1"/>
  <c r="F14" i="23" s="1"/>
  <c r="H5" i="10"/>
  <c r="J5" i="10" s="1"/>
  <c r="I13" i="4" l="1"/>
  <c r="F9" i="23" s="1"/>
  <c r="H6" i="4" l="1"/>
  <c r="J6" i="4" s="1"/>
  <c r="H5" i="4"/>
  <c r="J5" i="4" l="1"/>
  <c r="J13" i="4" s="1"/>
  <c r="H13" i="4"/>
  <c r="E9" i="23" s="1"/>
  <c r="G9" i="23" s="1"/>
  <c r="I9" i="23" l="1"/>
  <c r="I8" i="23" l="1"/>
  <c r="G11" i="23" l="1"/>
  <c r="I11" i="23" l="1"/>
  <c r="I14" i="9"/>
  <c r="H14" i="9"/>
  <c r="F17" i="23"/>
  <c r="J6" i="10" l="1"/>
  <c r="H6" i="10"/>
  <c r="E14" i="23" s="1"/>
  <c r="G14" i="23" s="1"/>
  <c r="I14" i="23" s="1"/>
  <c r="J14" i="9"/>
  <c r="G13" i="23" l="1"/>
  <c r="E17" i="23"/>
  <c r="B18" i="21"/>
  <c r="I13" i="23" l="1"/>
  <c r="I17" i="23" s="1"/>
  <c r="G17" i="23"/>
  <c r="E21" i="23"/>
  <c r="H31" i="21"/>
  <c r="I25" i="21"/>
  <c r="F26" i="21" s="1"/>
  <c r="G18" i="21"/>
  <c r="F18" i="21"/>
  <c r="E18" i="21"/>
  <c r="D18" i="21"/>
  <c r="C18" i="21"/>
  <c r="I11" i="21"/>
  <c r="B12" i="21" s="1"/>
  <c r="I8" i="21"/>
  <c r="I5" i="21"/>
  <c r="I7" i="21" s="1"/>
  <c r="H32" i="21" l="1"/>
  <c r="H33" i="21"/>
  <c r="E12" i="21"/>
  <c r="E14" i="21" s="1"/>
  <c r="F12" i="21"/>
  <c r="F14" i="21" s="1"/>
  <c r="C12" i="21"/>
  <c r="C14" i="21" s="1"/>
  <c r="D12" i="21"/>
  <c r="D14" i="21" s="1"/>
  <c r="I22" i="21"/>
  <c r="I29" i="21"/>
  <c r="C28" i="21"/>
  <c r="G28" i="21"/>
  <c r="I15" i="21"/>
  <c r="F28" i="21"/>
  <c r="B14" i="21"/>
  <c r="G26" i="21"/>
  <c r="B26" i="21"/>
  <c r="I18" i="21"/>
  <c r="E19" i="21" s="1"/>
  <c r="E21" i="21" s="1"/>
  <c r="C26" i="21"/>
  <c r="D26" i="21"/>
  <c r="D28" i="21" s="1"/>
  <c r="G12" i="21"/>
  <c r="E26" i="21"/>
  <c r="E28" i="21" s="1"/>
  <c r="I12" i="21" l="1"/>
  <c r="C19" i="21"/>
  <c r="C21" i="21" s="1"/>
  <c r="C31" i="21" s="1"/>
  <c r="B19" i="21"/>
  <c r="B21" i="21" s="1"/>
  <c r="G19" i="21"/>
  <c r="G21" i="21" s="1"/>
  <c r="G14" i="21"/>
  <c r="I14" i="21" s="1"/>
  <c r="I26" i="21"/>
  <c r="B28" i="21"/>
  <c r="I28" i="21" s="1"/>
  <c r="F19" i="21"/>
  <c r="F21" i="21" s="1"/>
  <c r="F31" i="21" s="1"/>
  <c r="E31" i="21"/>
  <c r="D19" i="21"/>
  <c r="D21" i="21" s="1"/>
  <c r="D31" i="21" s="1"/>
  <c r="G31" i="21" l="1"/>
  <c r="I21" i="21"/>
  <c r="D33" i="21"/>
  <c r="D32" i="21"/>
  <c r="C33" i="21"/>
  <c r="C32" i="21"/>
  <c r="B31" i="21"/>
  <c r="E33" i="21"/>
  <c r="E32" i="21"/>
  <c r="F32" i="21"/>
  <c r="F33" i="21"/>
  <c r="I19" i="21"/>
  <c r="G33" i="21" l="1"/>
  <c r="G32" i="21"/>
  <c r="I31" i="21"/>
  <c r="B33" i="21"/>
  <c r="B32" i="21"/>
  <c r="F22" i="23"/>
  <c r="I32" i="21" l="1"/>
  <c r="I33" i="21"/>
  <c r="F23" i="23"/>
  <c r="E23" i="23" l="1"/>
  <c r="G23" i="23" s="1"/>
  <c r="E22" i="23"/>
  <c r="G22" i="23" s="1"/>
  <c r="F20" i="23" l="1"/>
  <c r="F21" i="23"/>
  <c r="G21" i="23" s="1"/>
  <c r="I21" i="23" s="1"/>
  <c r="E20" i="23" l="1"/>
  <c r="G20" i="23" s="1"/>
  <c r="I20" i="2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Kerstin Ludwig</author>
  </authors>
  <commentList>
    <comment ref="H7" authorId="0" shapeId="0" xr:uid="{1CE7D457-B465-4FC1-9A84-8E4F2D7B7E94}">
      <text>
        <r>
          <rPr>
            <b/>
            <sz val="9"/>
            <color indexed="81"/>
            <rFont val="Segoe UI"/>
            <family val="2"/>
          </rPr>
          <t>385,- € aus 2022; 1.925,- € aus 2023</t>
        </r>
      </text>
    </comment>
  </commentList>
</comments>
</file>

<file path=xl/sharedStrings.xml><?xml version="1.0" encoding="utf-8"?>
<sst xmlns="http://schemas.openxmlformats.org/spreadsheetml/2006/main" count="306" uniqueCount="81">
  <si>
    <t>Nr.</t>
  </si>
  <si>
    <t>Pflicht J/N</t>
  </si>
  <si>
    <t>Zahl der SWS</t>
  </si>
  <si>
    <t>Vergütung je Stunde bzw. SWS in €</t>
  </si>
  <si>
    <t>Vergütung in €</t>
  </si>
  <si>
    <t>Fahrtkosten in €</t>
  </si>
  <si>
    <t>Gesamtbedarf in €</t>
  </si>
  <si>
    <t>Institut für Romanistik</t>
  </si>
  <si>
    <t>Institut für Slavistik</t>
  </si>
  <si>
    <t>Titel der Veranstaltung</t>
  </si>
  <si>
    <t>Europaeum</t>
  </si>
  <si>
    <t>SUMME</t>
  </si>
  <si>
    <t>Zahl der Einzel-stunden</t>
  </si>
  <si>
    <t>Institut für Anglistik und Amerikanistik</t>
  </si>
  <si>
    <t>Institut für Klassische Philologie</t>
  </si>
  <si>
    <t>Institut für Information und Medien, Sprache und Kultur</t>
  </si>
  <si>
    <t>Bohemicum</t>
  </si>
  <si>
    <t>Berechnung für die Verteilung von Lehrauftragsmitteln</t>
  </si>
  <si>
    <t xml:space="preserve">Klass. Philologie </t>
  </si>
  <si>
    <t>Germanistik</t>
  </si>
  <si>
    <t>Angl./ Amerik</t>
  </si>
  <si>
    <t>Romanistik</t>
  </si>
  <si>
    <t>Slavistik</t>
  </si>
  <si>
    <t>IMSK</t>
  </si>
  <si>
    <t>Gesamt</t>
  </si>
  <si>
    <t>Grundsicherung</t>
  </si>
  <si>
    <t>zu verteilender Betrag</t>
  </si>
  <si>
    <t>Studierende</t>
  </si>
  <si>
    <t>in  %</t>
  </si>
  <si>
    <t>Stud pro Professur</t>
  </si>
  <si>
    <t>in %</t>
  </si>
  <si>
    <t>Lehrkomponente</t>
  </si>
  <si>
    <t>(Studierendenbelastung)</t>
  </si>
  <si>
    <t>Fächer</t>
  </si>
  <si>
    <t>Strukturkomponente</t>
  </si>
  <si>
    <t>Gesamtbetrag</t>
  </si>
  <si>
    <t>Institut für Germanistik</t>
  </si>
  <si>
    <t>Kapitel:
Titel:
Kostenstelle:</t>
  </si>
  <si>
    <t>1521
73
08000019</t>
  </si>
  <si>
    <t>Vergütung
in €</t>
  </si>
  <si>
    <t>Verteilung</t>
  </si>
  <si>
    <t>I:IMSK</t>
  </si>
  <si>
    <t>Fahrtkosten
in €</t>
  </si>
  <si>
    <t>Gesamtkosten
in €</t>
  </si>
  <si>
    <t>Institutsübergreifende Lehraufträge</t>
  </si>
  <si>
    <t>Institutsübergreifende LA</t>
  </si>
  <si>
    <t>Fakultätsverwaltung</t>
  </si>
  <si>
    <t>reguläre Zuweisung über 73 gesamt</t>
  </si>
  <si>
    <t>Eigenmittel</t>
  </si>
  <si>
    <t>finanziert aus</t>
  </si>
  <si>
    <t>1521
73
51000019</t>
  </si>
  <si>
    <t>1521
73
08100019</t>
  </si>
  <si>
    <t>Instituts-übergreifend</t>
  </si>
  <si>
    <t>Schwerpunkt-setzung</t>
  </si>
  <si>
    <t>Anzahl der Professuren</t>
  </si>
  <si>
    <t>Kontrollsumme</t>
  </si>
  <si>
    <t>(Betreuungsrelation)</t>
  </si>
  <si>
    <t>Eingabefelder</t>
  </si>
  <si>
    <t>Anmerkung: keine HH-Überwachung durch Fakultätsverwaltung</t>
  </si>
  <si>
    <t>WS 2021/2022 lt. Verteilung Stud.zusch. 2023</t>
  </si>
  <si>
    <t>Zuweisung 2022</t>
  </si>
  <si>
    <t>Anteil SS 2023</t>
  </si>
  <si>
    <t>Anteil WS 2023/2024</t>
  </si>
  <si>
    <t>Die Rahmenbeträge gelten vorbehaltlich der Mittelzuweisung 2023</t>
  </si>
  <si>
    <r>
      <t xml:space="preserve">Jahresrahmenbetrag
in €
</t>
    </r>
    <r>
      <rPr>
        <sz val="12"/>
        <rFont val="Arial"/>
        <family val="2"/>
      </rPr>
      <t>(Zuweisung 2022)</t>
    </r>
  </si>
  <si>
    <r>
      <rPr>
        <sz val="12"/>
        <rFont val="Arial"/>
        <family val="2"/>
      </rPr>
      <t xml:space="preserve">Lehrauftragsvergütungen und Lehrvergütungen
für erteilte Lehraufträge im
</t>
    </r>
    <r>
      <rPr>
        <b/>
        <sz val="12"/>
        <rFont val="Arial"/>
        <family val="2"/>
      </rPr>
      <t>Wintersemester 2023/2024
aus Fakultätsmitteln</t>
    </r>
  </si>
  <si>
    <r>
      <rPr>
        <sz val="12"/>
        <rFont val="Arial"/>
        <family val="2"/>
      </rPr>
      <t>Lehrauftragsvergütungen und Lehrvergütungen
für erteilte Lehraufträge im</t>
    </r>
    <r>
      <rPr>
        <b/>
        <sz val="12"/>
        <rFont val="Arial"/>
        <family val="2"/>
      </rPr>
      <t xml:space="preserve">
Wintersemester 2023/2024
aus Fakultätsmitteln (eigene KSt Bohemicum)</t>
    </r>
  </si>
  <si>
    <r>
      <rPr>
        <sz val="12"/>
        <rFont val="Arial"/>
        <family val="2"/>
      </rPr>
      <t>Lehrauftragsvergütungen und Lehrvergütungen
für erteilte Lehraufträge im</t>
    </r>
    <r>
      <rPr>
        <b/>
        <sz val="12"/>
        <rFont val="Arial"/>
        <family val="2"/>
      </rPr>
      <t xml:space="preserve">
Wintersemester 2023/2024
aus Mitteln des Europaeums</t>
    </r>
  </si>
  <si>
    <r>
      <rPr>
        <sz val="12"/>
        <rFont val="Arial"/>
        <family val="2"/>
      </rPr>
      <t xml:space="preserve">Lehrauftragsvergütungen und Lehrvergütungen
für erteilte Lehraufträge im
</t>
    </r>
    <r>
      <rPr>
        <b/>
        <sz val="12"/>
        <rFont val="Arial"/>
        <family val="2"/>
      </rPr>
      <t>Wintersemester 2023/2024
aus Eigenmitteln/Drittmitteln</t>
    </r>
  </si>
  <si>
    <t>Lehrstuhl XY (Prof. Z)</t>
  </si>
  <si>
    <t>Verantwortlicher Bereich:
XYZ</t>
  </si>
  <si>
    <t>Kapitel:
Titel:
Kostenstelle:
Name</t>
  </si>
  <si>
    <t>Institut für X</t>
  </si>
  <si>
    <t>Institut für Y</t>
  </si>
  <si>
    <t>Institut für Z</t>
  </si>
  <si>
    <r>
      <t xml:space="preserve">Rahmenbetrag für
WS 2023/2024
in €
</t>
    </r>
    <r>
      <rPr>
        <sz val="12"/>
        <rFont val="Arial"/>
        <family val="2"/>
      </rPr>
      <t>(Abzug SS 2023)</t>
    </r>
  </si>
  <si>
    <t>Verbrauch SS 2023</t>
  </si>
  <si>
    <t>Stand zum 14.04.2023: 2.310,- €</t>
  </si>
  <si>
    <t>Name, Vorname, Geburtsdatum, Adresse,
E-Mail-Adresse</t>
  </si>
  <si>
    <t>Name, Vorname
Geburtsdatum
Straße, Hausnummer
PLZ, Ort
E-Mail-Adresse</t>
  </si>
  <si>
    <t>Restmittel
bzw.
Defizit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</si>
</sst>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#,##0.00\ &quot;€&quot;"/>
    <numFmt numFmtId="165" formatCode="0.000%"/>
    <numFmt numFmtId="166" formatCode="_-* #,##0.00\ [$€-1]_-;\-* #,##0.00\ [$€-1]_-;_-* &quot;-&quot;??\ [$€-1]_-"/>
  </numFmts>
  <fonts count="31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Frutiger Next LT W1G"/>
      <family val="2"/>
    </font>
    <font>
      <sz val="10"/>
      <name val="Arial"/>
      <family val="2"/>
    </font>
    <font>
      <b/>
      <sz val="20"/>
      <name val="Arial"/>
      <family val="2"/>
    </font>
    <font>
      <b/>
      <sz val="10"/>
      <name val="Arial"/>
      <family val="2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0"/>
      <color theme="1"/>
      <name val="Arial"/>
      <family val="2"/>
    </font>
    <font>
      <b/>
      <sz val="14"/>
      <color theme="0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b/>
      <sz val="13"/>
      <name val="Arial"/>
      <family val="2"/>
    </font>
    <font>
      <strike/>
      <sz val="11"/>
      <name val="Arial"/>
      <family val="2"/>
    </font>
    <font>
      <sz val="11"/>
      <color theme="1"/>
      <name val="Arial"/>
      <family val="2"/>
    </font>
    <font>
      <b/>
      <sz val="14"/>
      <name val="Arial"/>
      <family val="2"/>
    </font>
    <font>
      <sz val="14"/>
      <color indexed="10"/>
      <name val="Arial"/>
      <family val="2"/>
    </font>
    <font>
      <sz val="14"/>
      <name val="Arial"/>
      <family val="2"/>
    </font>
    <font>
      <b/>
      <sz val="10"/>
      <color rgb="FFFF0000"/>
      <name val="Arial"/>
      <family val="2"/>
    </font>
    <font>
      <b/>
      <sz val="10"/>
      <color rgb="FF006100"/>
      <name val="Arial"/>
      <family val="2"/>
    </font>
    <font>
      <b/>
      <sz val="10"/>
      <color rgb="FF9C6500"/>
      <name val="Arial"/>
      <family val="2"/>
    </font>
    <font>
      <sz val="14"/>
      <color theme="0" tint="-0.499984740745262"/>
      <name val="Arial"/>
      <family val="2"/>
    </font>
    <font>
      <b/>
      <sz val="12"/>
      <color rgb="FFFF0000"/>
      <name val="Arial"/>
      <family val="2"/>
    </font>
    <font>
      <b/>
      <sz val="9"/>
      <color indexed="81"/>
      <name val="Segoe UI"/>
      <family val="2"/>
    </font>
  </fonts>
  <fills count="10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</borders>
  <cellStyleXfs count="13">
    <xf numFmtId="0" fontId="0" fillId="0" borderId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83">
    <xf numFmtId="0" fontId="0" fillId="0" borderId="0" xfId="0"/>
    <xf numFmtId="0" fontId="0" fillId="0" borderId="0" xfId="0" applyBorder="1"/>
    <xf numFmtId="0" fontId="3" fillId="0" borderId="0" xfId="0" applyFont="1"/>
    <xf numFmtId="2" fontId="0" fillId="0" borderId="0" xfId="0" applyNumberFormat="1" applyAlignment="1">
      <alignment horizontal="center"/>
    </xf>
    <xf numFmtId="0" fontId="0" fillId="0" borderId="7" xfId="0" applyBorder="1" applyAlignment="1">
      <alignment vertical="center"/>
    </xf>
    <xf numFmtId="0" fontId="9" fillId="0" borderId="7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0" fontId="0" fillId="0" borderId="9" xfId="0" applyBorder="1"/>
    <xf numFmtId="0" fontId="3" fillId="0" borderId="9" xfId="0" applyFont="1" applyBorder="1"/>
    <xf numFmtId="44" fontId="1" fillId="0" borderId="9" xfId="0" applyNumberFormat="1" applyFont="1" applyBorder="1"/>
    <xf numFmtId="2" fontId="0" fillId="0" borderId="9" xfId="0" applyNumberFormat="1" applyBorder="1" applyAlignment="1">
      <alignment horizontal="center" vertical="top"/>
    </xf>
    <xf numFmtId="44" fontId="0" fillId="0" borderId="9" xfId="0" applyNumberFormat="1" applyBorder="1"/>
    <xf numFmtId="9" fontId="0" fillId="0" borderId="9" xfId="0" applyNumberFormat="1" applyFill="1" applyBorder="1" applyAlignment="1">
      <alignment horizontal="left"/>
    </xf>
    <xf numFmtId="0" fontId="0" fillId="0" borderId="0" xfId="0" applyFill="1"/>
    <xf numFmtId="0" fontId="0" fillId="0" borderId="9" xfId="0" applyFill="1" applyBorder="1"/>
    <xf numFmtId="44" fontId="0" fillId="0" borderId="9" xfId="0" applyNumberFormat="1" applyFill="1" applyBorder="1"/>
    <xf numFmtId="9" fontId="13" fillId="0" borderId="9" xfId="9" applyFont="1" applyFill="1" applyBorder="1" applyAlignment="1">
      <alignment horizontal="center"/>
    </xf>
    <xf numFmtId="44" fontId="9" fillId="0" borderId="9" xfId="0" applyNumberFormat="1" applyFont="1" applyFill="1" applyBorder="1"/>
    <xf numFmtId="2" fontId="0" fillId="0" borderId="9" xfId="0" applyNumberFormat="1" applyFill="1" applyBorder="1" applyAlignment="1">
      <alignment horizontal="center" vertical="top"/>
    </xf>
    <xf numFmtId="0" fontId="0" fillId="0" borderId="9" xfId="0" applyFill="1" applyBorder="1" applyAlignment="1">
      <alignment vertical="top"/>
    </xf>
    <xf numFmtId="0" fontId="0" fillId="0" borderId="10" xfId="0" applyFill="1" applyBorder="1"/>
    <xf numFmtId="2" fontId="0" fillId="0" borderId="9" xfId="0" applyNumberFormat="1" applyFill="1" applyBorder="1" applyAlignment="1">
      <alignment horizontal="center"/>
    </xf>
    <xf numFmtId="9" fontId="14" fillId="0" borderId="9" xfId="9" applyFont="1" applyFill="1" applyBorder="1" applyAlignment="1">
      <alignment horizontal="center" vertical="top"/>
    </xf>
    <xf numFmtId="165" fontId="0" fillId="0" borderId="9" xfId="0" applyNumberFormat="1" applyFill="1" applyBorder="1" applyAlignment="1">
      <alignment vertical="top"/>
    </xf>
    <xf numFmtId="165" fontId="9" fillId="0" borderId="9" xfId="0" applyNumberFormat="1" applyFont="1" applyFill="1" applyBorder="1" applyAlignment="1">
      <alignment vertical="top"/>
    </xf>
    <xf numFmtId="9" fontId="1" fillId="0" borderId="9" xfId="9" applyFont="1" applyFill="1" applyBorder="1" applyAlignment="1">
      <alignment horizontal="center" vertical="top"/>
    </xf>
    <xf numFmtId="2" fontId="1" fillId="0" borderId="9" xfId="0" applyNumberFormat="1" applyFont="1" applyFill="1" applyBorder="1" applyAlignment="1">
      <alignment vertical="top"/>
    </xf>
    <xf numFmtId="165" fontId="1" fillId="0" borderId="9" xfId="0" applyNumberFormat="1" applyFont="1" applyFill="1" applyBorder="1" applyAlignment="1">
      <alignment vertical="top"/>
    </xf>
    <xf numFmtId="44" fontId="9" fillId="0" borderId="9" xfId="11" applyFont="1" applyFill="1" applyBorder="1" applyAlignment="1">
      <alignment vertical="top"/>
    </xf>
    <xf numFmtId="1" fontId="0" fillId="0" borderId="9" xfId="0" applyNumberFormat="1" applyFill="1" applyBorder="1" applyAlignment="1">
      <alignment horizontal="center" vertical="top"/>
    </xf>
    <xf numFmtId="44" fontId="9" fillId="0" borderId="9" xfId="11" applyFont="1" applyFill="1" applyBorder="1" applyAlignment="1">
      <alignment horizontal="center" vertical="top"/>
    </xf>
    <xf numFmtId="8" fontId="1" fillId="0" borderId="9" xfId="0" applyNumberFormat="1" applyFont="1" applyBorder="1" applyAlignment="1">
      <alignment vertical="top"/>
    </xf>
    <xf numFmtId="44" fontId="1" fillId="0" borderId="9" xfId="0" applyNumberFormat="1" applyFont="1" applyBorder="1" applyAlignment="1">
      <alignment vertical="top"/>
    </xf>
    <xf numFmtId="0" fontId="9" fillId="2" borderId="7" xfId="0" applyFont="1" applyFill="1" applyBorder="1" applyAlignment="1">
      <alignment vertical="top"/>
    </xf>
    <xf numFmtId="44" fontId="9" fillId="2" borderId="7" xfId="1" applyFont="1" applyFill="1" applyBorder="1" applyAlignment="1">
      <alignment vertical="top"/>
    </xf>
    <xf numFmtId="0" fontId="15" fillId="0" borderId="0" xfId="0" applyFont="1" applyFill="1" applyBorder="1" applyAlignment="1" applyProtection="1">
      <alignment vertical="center"/>
    </xf>
    <xf numFmtId="0" fontId="18" fillId="0" borderId="0" xfId="0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vertical="top" wrapText="1"/>
      <protection locked="0"/>
    </xf>
    <xf numFmtId="0" fontId="15" fillId="0" borderId="0" xfId="0" applyFont="1" applyFill="1" applyBorder="1"/>
    <xf numFmtId="0" fontId="18" fillId="0" borderId="4" xfId="0" applyFont="1" applyFill="1" applyBorder="1" applyAlignment="1" applyProtection="1">
      <alignment horizontal="center" vertical="center" shrinkToFit="1"/>
    </xf>
    <xf numFmtId="0" fontId="18" fillId="0" borderId="5" xfId="0" applyFont="1" applyFill="1" applyBorder="1" applyAlignment="1" applyProtection="1">
      <alignment horizontal="center" vertical="center" wrapText="1" shrinkToFit="1"/>
    </xf>
    <xf numFmtId="0" fontId="18" fillId="0" borderId="5" xfId="0" applyFont="1" applyFill="1" applyBorder="1" applyAlignment="1" applyProtection="1">
      <alignment horizontal="left" vertical="center" wrapText="1" shrinkToFit="1"/>
    </xf>
    <xf numFmtId="44" fontId="18" fillId="0" borderId="5" xfId="1" applyFont="1" applyFill="1" applyBorder="1" applyAlignment="1" applyProtection="1">
      <alignment horizontal="center" vertical="center" wrapText="1" shrinkToFit="1"/>
    </xf>
    <xf numFmtId="44" fontId="18" fillId="0" borderId="14" xfId="1" applyFont="1" applyFill="1" applyBorder="1" applyAlignment="1" applyProtection="1">
      <alignment horizontal="center" vertical="center" wrapText="1" shrinkToFit="1"/>
    </xf>
    <xf numFmtId="0" fontId="15" fillId="0" borderId="0" xfId="0" applyFont="1" applyFill="1" applyBorder="1" applyAlignment="1" applyProtection="1">
      <alignment vertical="top" wrapText="1" shrinkToFit="1"/>
      <protection locked="0"/>
    </xf>
    <xf numFmtId="0" fontId="18" fillId="0" borderId="0" xfId="0" applyFont="1" applyFill="1" applyBorder="1" applyAlignment="1">
      <alignment shrinkToFit="1"/>
    </xf>
    <xf numFmtId="0" fontId="15" fillId="0" borderId="2" xfId="0" applyFont="1" applyFill="1" applyBorder="1" applyAlignment="1" applyProtection="1">
      <alignment horizontal="center" vertical="center" wrapText="1"/>
    </xf>
    <xf numFmtId="0" fontId="15" fillId="0" borderId="2" xfId="0" applyFont="1" applyFill="1" applyBorder="1" applyAlignment="1" applyProtection="1">
      <alignment vertical="center" wrapText="1"/>
    </xf>
    <xf numFmtId="0" fontId="15" fillId="0" borderId="2" xfId="0" applyFont="1" applyFill="1" applyBorder="1" applyAlignment="1" applyProtection="1">
      <alignment horizontal="left" vertical="center" wrapText="1"/>
    </xf>
    <xf numFmtId="0" fontId="15" fillId="0" borderId="2" xfId="0" applyFont="1" applyFill="1" applyBorder="1" applyAlignment="1" applyProtection="1">
      <alignment horizontal="center" vertical="center" shrinkToFit="1"/>
    </xf>
    <xf numFmtId="44" fontId="15" fillId="0" borderId="2" xfId="1" applyFont="1" applyFill="1" applyBorder="1" applyAlignment="1" applyProtection="1">
      <alignment horizontal="center" vertical="center"/>
    </xf>
    <xf numFmtId="44" fontId="18" fillId="0" borderId="2" xfId="1" applyFont="1" applyFill="1" applyBorder="1" applyAlignment="1" applyProtection="1">
      <alignment horizontal="center" vertical="center" shrinkToFit="1"/>
    </xf>
    <xf numFmtId="0" fontId="15" fillId="0" borderId="1" xfId="0" applyFont="1" applyFill="1" applyBorder="1" applyAlignment="1" applyProtection="1">
      <alignment horizontal="center" vertical="center" shrinkToFit="1"/>
    </xf>
    <xf numFmtId="0" fontId="19" fillId="6" borderId="1" xfId="0" applyFont="1" applyFill="1" applyBorder="1" applyAlignment="1" applyProtection="1">
      <alignment vertical="center" wrapText="1"/>
    </xf>
    <xf numFmtId="0" fontId="15" fillId="0" borderId="1" xfId="0" applyFont="1" applyFill="1" applyBorder="1" applyAlignment="1" applyProtection="1">
      <alignment horizontal="left" vertical="center" wrapText="1" shrinkToFit="1"/>
    </xf>
    <xf numFmtId="0" fontId="15" fillId="0" borderId="1" xfId="0" applyFont="1" applyFill="1" applyBorder="1" applyAlignment="1" applyProtection="1">
      <alignment horizontal="center" vertical="center" wrapText="1"/>
    </xf>
    <xf numFmtId="44" fontId="15" fillId="0" borderId="1" xfId="1" applyFont="1" applyFill="1" applyBorder="1" applyAlignment="1" applyProtection="1">
      <alignment horizontal="center" vertical="center" shrinkToFit="1"/>
    </xf>
    <xf numFmtId="0" fontId="15" fillId="0" borderId="0" xfId="0" applyFont="1" applyFill="1" applyBorder="1" applyAlignment="1">
      <alignment vertical="top"/>
    </xf>
    <xf numFmtId="0" fontId="15" fillId="0" borderId="1" xfId="0" applyFont="1" applyFill="1" applyBorder="1" applyAlignment="1" applyProtection="1">
      <alignment horizontal="center" vertical="center" shrinkToFit="1"/>
      <protection locked="0"/>
    </xf>
    <xf numFmtId="0" fontId="15" fillId="0" borderId="1" xfId="0" applyFont="1" applyFill="1" applyBorder="1" applyAlignment="1" applyProtection="1">
      <alignment vertical="top" wrapText="1" shrinkToFit="1"/>
      <protection locked="0"/>
    </xf>
    <xf numFmtId="8" fontId="15" fillId="0" borderId="1" xfId="1" applyNumberFormat="1" applyFont="1" applyFill="1" applyBorder="1" applyAlignment="1" applyProtection="1">
      <alignment horizontal="center" vertical="center" shrinkToFit="1"/>
    </xf>
    <xf numFmtId="8" fontId="15" fillId="0" borderId="1" xfId="1" applyNumberFormat="1" applyFont="1" applyFill="1" applyBorder="1" applyAlignment="1" applyProtection="1">
      <alignment horizontal="center" vertical="center"/>
      <protection locked="0"/>
    </xf>
    <xf numFmtId="164" fontId="15" fillId="0" borderId="1" xfId="1" applyNumberFormat="1" applyFont="1" applyFill="1" applyBorder="1" applyAlignment="1" applyProtection="1">
      <alignment horizontal="center" vertical="center" shrinkToFit="1"/>
    </xf>
    <xf numFmtId="0" fontId="20" fillId="0" borderId="0" xfId="0" applyFont="1" applyFill="1" applyBorder="1" applyAlignment="1">
      <alignment vertical="top"/>
    </xf>
    <xf numFmtId="44" fontId="15" fillId="0" borderId="1" xfId="1" applyFont="1" applyFill="1" applyBorder="1" applyAlignment="1" applyProtection="1">
      <alignment horizontal="center" vertical="center" shrinkToFit="1"/>
      <protection locked="0"/>
    </xf>
    <xf numFmtId="0" fontId="15" fillId="0" borderId="0" xfId="0" applyFont="1" applyFill="1" applyBorder="1" applyAlignment="1" applyProtection="1">
      <alignment vertical="center"/>
      <protection locked="0"/>
    </xf>
    <xf numFmtId="0" fontId="15" fillId="0" borderId="0" xfId="0" applyFont="1" applyFill="1" applyBorder="1" applyAlignment="1" applyProtection="1">
      <alignment vertical="center" wrapText="1"/>
      <protection locked="0"/>
    </xf>
    <xf numFmtId="0" fontId="15" fillId="0" borderId="0" xfId="0" applyFont="1" applyFill="1" applyBorder="1" applyAlignment="1" applyProtection="1">
      <alignment horizontal="left" vertical="center" wrapText="1"/>
      <protection locked="0"/>
    </xf>
    <xf numFmtId="0" fontId="15" fillId="0" borderId="0" xfId="0" applyFont="1" applyFill="1" applyBorder="1" applyAlignment="1" applyProtection="1">
      <alignment horizontal="center" vertical="center"/>
      <protection locked="0"/>
    </xf>
    <xf numFmtId="0" fontId="15" fillId="0" borderId="0" xfId="0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Fill="1" applyBorder="1" applyAlignment="1" applyProtection="1">
      <alignment horizontal="center" vertical="center"/>
    </xf>
    <xf numFmtId="44" fontId="15" fillId="0" borderId="0" xfId="1" applyFont="1" applyFill="1" applyBorder="1" applyAlignment="1" applyProtection="1">
      <alignment horizontal="center" vertical="center"/>
      <protection locked="0"/>
    </xf>
    <xf numFmtId="44" fontId="15" fillId="0" borderId="0" xfId="1" applyFont="1" applyFill="1" applyBorder="1" applyAlignment="1" applyProtection="1">
      <alignment horizontal="right" vertical="center"/>
    </xf>
    <xf numFmtId="44" fontId="15" fillId="0" borderId="0" xfId="1" applyFont="1" applyFill="1" applyBorder="1" applyAlignment="1" applyProtection="1">
      <alignment horizontal="center" vertical="center"/>
    </xf>
    <xf numFmtId="0" fontId="15" fillId="0" borderId="1" xfId="0" applyFont="1" applyFill="1" applyBorder="1" applyAlignment="1" applyProtection="1">
      <alignment horizontal="left" vertical="center" wrapText="1" shrinkToFit="1"/>
      <protection locked="0"/>
    </xf>
    <xf numFmtId="0" fontId="15" fillId="0" borderId="1" xfId="0" applyFont="1" applyFill="1" applyBorder="1" applyAlignment="1" applyProtection="1">
      <alignment horizontal="center" vertical="center" wrapText="1"/>
      <protection locked="0"/>
    </xf>
    <xf numFmtId="0" fontId="15" fillId="0" borderId="1" xfId="0" applyFont="1" applyFill="1" applyBorder="1" applyAlignment="1" applyProtection="1">
      <alignment horizontal="left" vertical="center" wrapText="1"/>
      <protection locked="0"/>
    </xf>
    <xf numFmtId="44" fontId="15" fillId="0" borderId="1" xfId="1" applyFont="1" applyFill="1" applyBorder="1" applyAlignment="1" applyProtection="1">
      <alignment horizontal="right" vertical="center" shrinkToFit="1"/>
      <protection locked="0"/>
    </xf>
    <xf numFmtId="0" fontId="18" fillId="7" borderId="1" xfId="0" applyFont="1" applyFill="1" applyBorder="1" applyAlignment="1" applyProtection="1">
      <alignment horizontal="left" vertical="center" wrapText="1"/>
      <protection locked="0"/>
    </xf>
    <xf numFmtId="0" fontId="15" fillId="0" borderId="1" xfId="0" applyFont="1" applyFill="1" applyBorder="1" applyAlignment="1" applyProtection="1">
      <alignment vertical="center" wrapText="1" shrinkToFit="1"/>
      <protection locked="0"/>
    </xf>
    <xf numFmtId="0" fontId="15" fillId="0" borderId="2" xfId="0" applyFont="1" applyFill="1" applyBorder="1" applyAlignment="1" applyProtection="1">
      <alignment vertical="top" wrapText="1" shrinkToFit="1"/>
      <protection locked="0"/>
    </xf>
    <xf numFmtId="0" fontId="1" fillId="0" borderId="0" xfId="0" applyFont="1"/>
    <xf numFmtId="44" fontId="23" fillId="0" borderId="19" xfId="12" applyFont="1" applyFill="1" applyBorder="1" applyAlignment="1" applyProtection="1">
      <alignment vertical="top"/>
    </xf>
    <xf numFmtId="44" fontId="24" fillId="0" borderId="12" xfId="12" applyFont="1" applyFill="1" applyBorder="1" applyProtection="1"/>
    <xf numFmtId="44" fontId="24" fillId="0" borderId="3" xfId="12" applyFont="1" applyFill="1" applyBorder="1" applyProtection="1"/>
    <xf numFmtId="44" fontId="24" fillId="0" borderId="3" xfId="12" applyFont="1" applyBorder="1" applyProtection="1"/>
    <xf numFmtId="40" fontId="22" fillId="0" borderId="20" xfId="12" applyNumberFormat="1" applyFont="1" applyBorder="1" applyProtection="1"/>
    <xf numFmtId="44" fontId="24" fillId="0" borderId="19" xfId="12" applyFont="1" applyFill="1" applyBorder="1" applyAlignment="1" applyProtection="1">
      <alignment vertical="top"/>
    </xf>
    <xf numFmtId="164" fontId="24" fillId="0" borderId="3" xfId="12" applyNumberFormat="1" applyFont="1" applyBorder="1" applyAlignment="1" applyProtection="1">
      <alignment horizontal="right" wrapText="1"/>
    </xf>
    <xf numFmtId="164" fontId="24" fillId="0" borderId="12" xfId="12" applyNumberFormat="1" applyFont="1" applyBorder="1" applyAlignment="1" applyProtection="1">
      <alignment horizontal="right" wrapText="1"/>
    </xf>
    <xf numFmtId="9" fontId="24" fillId="0" borderId="3" xfId="12" applyNumberFormat="1" applyFont="1" applyBorder="1" applyAlignment="1" applyProtection="1">
      <alignment horizontal="center" wrapText="1"/>
    </xf>
    <xf numFmtId="44" fontId="24" fillId="0" borderId="21" xfId="12" applyFont="1" applyFill="1" applyBorder="1" applyAlignment="1" applyProtection="1">
      <alignment vertical="top"/>
    </xf>
    <xf numFmtId="44" fontId="24" fillId="0" borderId="2" xfId="12" applyFont="1" applyBorder="1" applyAlignment="1" applyProtection="1">
      <alignment vertical="top" wrapText="1"/>
    </xf>
    <xf numFmtId="44" fontId="24" fillId="0" borderId="8" xfId="12" applyFont="1" applyBorder="1" applyAlignment="1" applyProtection="1">
      <alignment vertical="top" wrapText="1"/>
    </xf>
    <xf numFmtId="164" fontId="24" fillId="0" borderId="8" xfId="12" applyNumberFormat="1" applyFont="1" applyBorder="1" applyAlignment="1" applyProtection="1">
      <alignment horizontal="right" wrapText="1"/>
    </xf>
    <xf numFmtId="40" fontId="24" fillId="0" borderId="13" xfId="12" applyNumberFormat="1" applyFont="1" applyBorder="1" applyAlignment="1" applyProtection="1">
      <alignment horizontal="right" wrapText="1"/>
    </xf>
    <xf numFmtId="44" fontId="23" fillId="0" borderId="22" xfId="12" applyFont="1" applyFill="1" applyBorder="1" applyAlignment="1" applyProtection="1">
      <alignment vertical="top"/>
    </xf>
    <xf numFmtId="44" fontId="24" fillId="0" borderId="23" xfId="12" applyFont="1" applyFill="1" applyBorder="1" applyProtection="1"/>
    <xf numFmtId="44" fontId="24" fillId="0" borderId="24" xfId="12" applyFont="1" applyFill="1" applyBorder="1" applyProtection="1"/>
    <xf numFmtId="44" fontId="22" fillId="0" borderId="24" xfId="12" applyFont="1" applyFill="1" applyBorder="1" applyAlignment="1" applyProtection="1">
      <alignment horizontal="right" vertical="top" wrapText="1"/>
    </xf>
    <xf numFmtId="40" fontId="22" fillId="0" borderId="25" xfId="12" applyNumberFormat="1" applyFont="1" applyFill="1" applyBorder="1" applyProtection="1"/>
    <xf numFmtId="0" fontId="21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vertical="center" wrapText="1"/>
    </xf>
    <xf numFmtId="0" fontId="6" fillId="0" borderId="0" xfId="0" applyFont="1" applyFill="1" applyBorder="1" applyAlignment="1">
      <alignment vertical="top" wrapText="1"/>
    </xf>
    <xf numFmtId="0" fontId="1" fillId="0" borderId="12" xfId="0" applyFont="1" applyBorder="1"/>
    <xf numFmtId="164" fontId="0" fillId="0" borderId="0" xfId="0" applyNumberFormat="1"/>
    <xf numFmtId="0" fontId="1" fillId="0" borderId="9" xfId="0" applyFont="1" applyFill="1" applyBorder="1" applyAlignment="1">
      <alignment vertical="top"/>
    </xf>
    <xf numFmtId="0" fontId="1" fillId="0" borderId="26" xfId="0" applyFont="1" applyBorder="1"/>
    <xf numFmtId="0" fontId="1" fillId="0" borderId="0" xfId="0" applyFont="1" applyBorder="1"/>
    <xf numFmtId="44" fontId="18" fillId="0" borderId="6" xfId="1" applyFont="1" applyFill="1" applyBorder="1" applyAlignment="1" applyProtection="1">
      <alignment horizontal="center" vertical="center" wrapText="1" shrinkToFit="1"/>
    </xf>
    <xf numFmtId="44" fontId="18" fillId="0" borderId="8" xfId="1" applyFont="1" applyFill="1" applyBorder="1" applyAlignment="1" applyProtection="1">
      <alignment horizontal="center" vertical="center" shrinkToFit="1"/>
    </xf>
    <xf numFmtId="0" fontId="1" fillId="0" borderId="19" xfId="0" applyFont="1" applyBorder="1"/>
    <xf numFmtId="0" fontId="1" fillId="0" borderId="3" xfId="0" applyFont="1" applyBorder="1"/>
    <xf numFmtId="44" fontId="24" fillId="0" borderId="28" xfId="12" applyFont="1" applyBorder="1" applyAlignment="1" applyProtection="1">
      <alignment vertical="top" wrapText="1"/>
    </xf>
    <xf numFmtId="0" fontId="24" fillId="0" borderId="19" xfId="0" applyFont="1" applyBorder="1"/>
    <xf numFmtId="0" fontId="24" fillId="0" borderId="12" xfId="0" applyFont="1" applyBorder="1"/>
    <xf numFmtId="0" fontId="24" fillId="0" borderId="0" xfId="0" applyFont="1"/>
    <xf numFmtId="44" fontId="24" fillId="0" borderId="12" xfId="0" applyNumberFormat="1" applyFont="1" applyBorder="1"/>
    <xf numFmtId="164" fontId="24" fillId="0" borderId="3" xfId="0" applyNumberFormat="1" applyFont="1" applyBorder="1"/>
    <xf numFmtId="9" fontId="24" fillId="0" borderId="12" xfId="12" applyNumberFormat="1" applyFont="1" applyBorder="1" applyAlignment="1" applyProtection="1">
      <alignment horizontal="center" wrapText="1"/>
    </xf>
    <xf numFmtId="9" fontId="24" fillId="0" borderId="2" xfId="12" applyNumberFormat="1" applyFont="1" applyBorder="1" applyAlignment="1" applyProtection="1">
      <alignment horizontal="center" wrapText="1"/>
    </xf>
    <xf numFmtId="8" fontId="24" fillId="0" borderId="20" xfId="12" applyNumberFormat="1" applyFont="1" applyBorder="1" applyAlignment="1" applyProtection="1">
      <alignment horizontal="right" wrapText="1"/>
    </xf>
    <xf numFmtId="8" fontId="24" fillId="0" borderId="27" xfId="12" applyNumberFormat="1" applyFont="1" applyBorder="1" applyAlignment="1" applyProtection="1">
      <alignment horizontal="right" wrapText="1"/>
    </xf>
    <xf numFmtId="8" fontId="24" fillId="0" borderId="29" xfId="12" applyNumberFormat="1" applyFont="1" applyBorder="1" applyAlignment="1" applyProtection="1">
      <alignment horizontal="right" wrapText="1"/>
    </xf>
    <xf numFmtId="8" fontId="1" fillId="0" borderId="27" xfId="0" applyNumberFormat="1" applyFont="1" applyBorder="1"/>
    <xf numFmtId="8" fontId="24" fillId="0" borderId="27" xfId="0" applyNumberFormat="1" applyFont="1" applyBorder="1"/>
    <xf numFmtId="44" fontId="17" fillId="0" borderId="21" xfId="12" applyFont="1" applyFill="1" applyBorder="1" applyAlignment="1" applyProtection="1">
      <alignment vertical="top"/>
    </xf>
    <xf numFmtId="44" fontId="17" fillId="0" borderId="2" xfId="12" applyFont="1" applyBorder="1" applyAlignment="1" applyProtection="1">
      <alignment vertical="top" wrapText="1"/>
    </xf>
    <xf numFmtId="0" fontId="1" fillId="0" borderId="21" xfId="0" applyFont="1" applyBorder="1"/>
    <xf numFmtId="0" fontId="1" fillId="0" borderId="2" xfId="0" applyFont="1" applyBorder="1"/>
    <xf numFmtId="0" fontId="1" fillId="0" borderId="28" xfId="0" applyFont="1" applyBorder="1"/>
    <xf numFmtId="164" fontId="1" fillId="0" borderId="8" xfId="0" applyNumberFormat="1" applyFont="1" applyBorder="1"/>
    <xf numFmtId="0" fontId="1" fillId="0" borderId="8" xfId="0" applyFont="1" applyBorder="1"/>
    <xf numFmtId="8" fontId="1" fillId="0" borderId="29" xfId="0" applyNumberFormat="1" applyFont="1" applyBorder="1"/>
    <xf numFmtId="166" fontId="0" fillId="0" borderId="0" xfId="0" applyNumberFormat="1"/>
    <xf numFmtId="44" fontId="24" fillId="0" borderId="12" xfId="12" applyFont="1" applyBorder="1" applyProtection="1"/>
    <xf numFmtId="164" fontId="24" fillId="0" borderId="2" xfId="12" applyNumberFormat="1" applyFont="1" applyBorder="1" applyAlignment="1" applyProtection="1">
      <alignment horizontal="right" wrapText="1"/>
    </xf>
    <xf numFmtId="164" fontId="24" fillId="0" borderId="12" xfId="0" applyNumberFormat="1" applyFont="1" applyBorder="1"/>
    <xf numFmtId="0" fontId="18" fillId="0" borderId="14" xfId="0" applyFont="1" applyFill="1" applyBorder="1" applyAlignment="1" applyProtection="1">
      <alignment horizontal="center" vertical="center" wrapText="1" shrinkToFit="1"/>
      <protection locked="0"/>
    </xf>
    <xf numFmtId="8" fontId="1" fillId="0" borderId="11" xfId="0" applyNumberFormat="1" applyFont="1" applyBorder="1"/>
    <xf numFmtId="2" fontId="12" fillId="0" borderId="7" xfId="0" applyNumberFormat="1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9" xfId="0" applyFont="1" applyBorder="1"/>
    <xf numFmtId="9" fontId="9" fillId="0" borderId="9" xfId="0" applyNumberFormat="1" applyFont="1" applyBorder="1" applyAlignment="1">
      <alignment horizontal="left"/>
    </xf>
    <xf numFmtId="0" fontId="1" fillId="0" borderId="9" xfId="0" applyFont="1" applyFill="1" applyBorder="1" applyAlignment="1">
      <alignment horizontal="center" vertical="top"/>
    </xf>
    <xf numFmtId="2" fontId="1" fillId="0" borderId="11" xfId="0" applyNumberFormat="1" applyFont="1" applyFill="1" applyBorder="1" applyAlignment="1">
      <alignment horizontal="center" vertical="top"/>
    </xf>
    <xf numFmtId="3" fontId="0" fillId="0" borderId="9" xfId="0" applyNumberFormat="1" applyFill="1" applyBorder="1" applyAlignment="1">
      <alignment horizontal="center" vertical="top"/>
    </xf>
    <xf numFmtId="3" fontId="0" fillId="0" borderId="9" xfId="0" applyNumberFormat="1" applyFill="1" applyBorder="1" applyAlignment="1">
      <alignment vertical="top"/>
    </xf>
    <xf numFmtId="10" fontId="14" fillId="0" borderId="9" xfId="9" applyNumberFormat="1" applyFont="1" applyFill="1" applyBorder="1" applyAlignment="1">
      <alignment horizontal="right" vertical="top"/>
    </xf>
    <xf numFmtId="10" fontId="14" fillId="0" borderId="9" xfId="9" applyNumberFormat="1" applyFont="1" applyFill="1" applyBorder="1" applyAlignment="1">
      <alignment horizontal="center" vertical="top"/>
    </xf>
    <xf numFmtId="10" fontId="0" fillId="0" borderId="9" xfId="0" applyNumberFormat="1" applyFill="1" applyBorder="1" applyAlignment="1">
      <alignment vertical="top"/>
    </xf>
    <xf numFmtId="10" fontId="1" fillId="0" borderId="9" xfId="0" applyNumberFormat="1" applyFont="1" applyFill="1" applyBorder="1" applyAlignment="1">
      <alignment vertical="top"/>
    </xf>
    <xf numFmtId="10" fontId="1" fillId="0" borderId="9" xfId="9" applyNumberFormat="1" applyFont="1" applyFill="1" applyBorder="1" applyAlignment="1">
      <alignment horizontal="center" vertical="top"/>
    </xf>
    <xf numFmtId="9" fontId="0" fillId="0" borderId="0" xfId="0" applyNumberFormat="1" applyAlignment="1">
      <alignment horizontal="center"/>
    </xf>
    <xf numFmtId="44" fontId="0" fillId="0" borderId="9" xfId="0" applyNumberFormat="1" applyFill="1" applyBorder="1" applyAlignment="1">
      <alignment vertical="top"/>
    </xf>
    <xf numFmtId="0" fontId="0" fillId="0" borderId="11" xfId="0" applyFill="1" applyBorder="1" applyAlignment="1">
      <alignment vertical="top"/>
    </xf>
    <xf numFmtId="9" fontId="1" fillId="0" borderId="11" xfId="9" applyFont="1" applyFill="1" applyBorder="1" applyAlignment="1">
      <alignment horizontal="center" vertical="top"/>
    </xf>
    <xf numFmtId="44" fontId="0" fillId="0" borderId="11" xfId="0" applyNumberFormat="1" applyFill="1" applyBorder="1" applyAlignment="1">
      <alignment vertical="top"/>
    </xf>
    <xf numFmtId="3" fontId="1" fillId="0" borderId="9" xfId="0" applyNumberFormat="1" applyFont="1" applyFill="1" applyBorder="1" applyAlignment="1">
      <alignment horizontal="center" vertical="top"/>
    </xf>
    <xf numFmtId="3" fontId="1" fillId="0" borderId="9" xfId="0" applyNumberFormat="1" applyFont="1" applyFill="1" applyBorder="1" applyAlignment="1">
      <alignment horizontal="center"/>
    </xf>
    <xf numFmtId="3" fontId="1" fillId="0" borderId="9" xfId="0" applyNumberFormat="1" applyFont="1" applyFill="1" applyBorder="1" applyAlignment="1">
      <alignment vertical="top"/>
    </xf>
    <xf numFmtId="10" fontId="1" fillId="0" borderId="9" xfId="0" applyNumberFormat="1" applyFont="1" applyFill="1" applyBorder="1" applyAlignment="1">
      <alignment horizontal="right" vertical="top"/>
    </xf>
    <xf numFmtId="44" fontId="25" fillId="0" borderId="9" xfId="11" applyFont="1" applyFill="1" applyBorder="1" applyAlignment="1">
      <alignment vertical="top"/>
    </xf>
    <xf numFmtId="10" fontId="0" fillId="0" borderId="9" xfId="0" applyNumberFormat="1" applyFill="1" applyBorder="1" applyAlignment="1">
      <alignment horizontal="right" vertical="top"/>
    </xf>
    <xf numFmtId="9" fontId="14" fillId="0" borderId="9" xfId="9" applyFont="1" applyFill="1" applyBorder="1" applyAlignment="1">
      <alignment horizontal="right" vertical="top"/>
    </xf>
    <xf numFmtId="10" fontId="1" fillId="0" borderId="9" xfId="11" applyNumberFormat="1" applyFont="1" applyFill="1" applyBorder="1" applyAlignment="1">
      <alignment horizontal="right" vertical="top"/>
    </xf>
    <xf numFmtId="9" fontId="0" fillId="0" borderId="0" xfId="0" applyNumberFormat="1" applyAlignment="1">
      <alignment horizontal="center" vertical="center"/>
    </xf>
    <xf numFmtId="44" fontId="9" fillId="0" borderId="9" xfId="11" applyFont="1" applyFill="1" applyBorder="1" applyAlignment="1">
      <alignment horizontal="left" vertical="top"/>
    </xf>
    <xf numFmtId="44" fontId="1" fillId="0" borderId="9" xfId="11" applyFont="1" applyFill="1" applyBorder="1" applyAlignment="1">
      <alignment horizontal="center" vertical="top"/>
    </xf>
    <xf numFmtId="9" fontId="1" fillId="0" borderId="0" xfId="0" applyNumberFormat="1" applyFont="1" applyAlignment="1">
      <alignment vertical="center"/>
    </xf>
    <xf numFmtId="0" fontId="26" fillId="3" borderId="7" xfId="7" applyFont="1" applyBorder="1" applyAlignment="1">
      <alignment vertical="top"/>
    </xf>
    <xf numFmtId="166" fontId="26" fillId="3" borderId="7" xfId="7" applyNumberFormat="1" applyFont="1" applyBorder="1" applyAlignment="1">
      <alignment vertical="top"/>
    </xf>
    <xf numFmtId="164" fontId="26" fillId="3" borderId="7" xfId="7" applyNumberFormat="1" applyFont="1" applyBorder="1" applyAlignment="1">
      <alignment vertical="top"/>
    </xf>
    <xf numFmtId="0" fontId="27" fillId="4" borderId="7" xfId="8" applyFont="1" applyBorder="1" applyAlignment="1">
      <alignment vertical="top"/>
    </xf>
    <xf numFmtId="166" fontId="27" fillId="4" borderId="7" xfId="8" applyNumberFormat="1" applyFont="1" applyBorder="1" applyAlignment="1">
      <alignment vertical="top"/>
    </xf>
    <xf numFmtId="164" fontId="27" fillId="4" borderId="7" xfId="8" applyNumberFormat="1" applyFont="1" applyBorder="1" applyAlignment="1">
      <alignment vertical="top"/>
    </xf>
    <xf numFmtId="44" fontId="28" fillId="0" borderId="12" xfId="12" applyFont="1" applyBorder="1" applyProtection="1"/>
    <xf numFmtId="44" fontId="28" fillId="0" borderId="3" xfId="12" applyFont="1" applyBorder="1" applyProtection="1"/>
    <xf numFmtId="44" fontId="28" fillId="0" borderId="12" xfId="12" applyFont="1" applyBorder="1" applyAlignment="1" applyProtection="1">
      <alignment vertical="top" wrapText="1"/>
    </xf>
    <xf numFmtId="44" fontId="28" fillId="0" borderId="0" xfId="12" applyFont="1" applyBorder="1" applyAlignment="1" applyProtection="1">
      <alignment vertical="top" wrapText="1"/>
    </xf>
    <xf numFmtId="44" fontId="28" fillId="0" borderId="19" xfId="12" applyFont="1" applyFill="1" applyBorder="1" applyAlignment="1" applyProtection="1">
      <alignment vertical="top"/>
    </xf>
    <xf numFmtId="164" fontId="28" fillId="0" borderId="3" xfId="12" applyNumberFormat="1" applyFont="1" applyBorder="1" applyAlignment="1" applyProtection="1">
      <alignment horizontal="right" wrapText="1"/>
    </xf>
    <xf numFmtId="164" fontId="28" fillId="0" borderId="12" xfId="12" applyNumberFormat="1" applyFont="1" applyBorder="1" applyAlignment="1" applyProtection="1">
      <alignment horizontal="right" wrapText="1"/>
    </xf>
    <xf numFmtId="9" fontId="28" fillId="0" borderId="12" xfId="12" applyNumberFormat="1" applyFont="1" applyBorder="1" applyAlignment="1" applyProtection="1">
      <alignment horizontal="center" wrapText="1"/>
    </xf>
    <xf numFmtId="8" fontId="28" fillId="0" borderId="27" xfId="12" applyNumberFormat="1" applyFont="1" applyBorder="1" applyAlignment="1" applyProtection="1">
      <alignment horizontal="right" wrapText="1"/>
    </xf>
    <xf numFmtId="9" fontId="28" fillId="0" borderId="3" xfId="12" applyNumberFormat="1" applyFont="1" applyBorder="1" applyAlignment="1" applyProtection="1">
      <alignment horizontal="center" wrapText="1"/>
    </xf>
    <xf numFmtId="8" fontId="28" fillId="0" borderId="20" xfId="12" applyNumberFormat="1" applyFont="1" applyBorder="1" applyAlignment="1" applyProtection="1">
      <alignment horizontal="right" wrapText="1"/>
    </xf>
    <xf numFmtId="49" fontId="22" fillId="8" borderId="15" xfId="12" applyNumberFormat="1" applyFont="1" applyFill="1" applyBorder="1" applyAlignment="1" applyProtection="1">
      <alignment horizontal="center" vertical="center" wrapText="1"/>
    </xf>
    <xf numFmtId="49" fontId="22" fillId="8" borderId="16" xfId="12" applyNumberFormat="1" applyFont="1" applyFill="1" applyBorder="1" applyAlignment="1" applyProtection="1">
      <alignment horizontal="center" vertical="top" wrapText="1"/>
    </xf>
    <xf numFmtId="49" fontId="22" fillId="8" borderId="17" xfId="12" applyNumberFormat="1" applyFont="1" applyFill="1" applyBorder="1" applyAlignment="1" applyProtection="1">
      <alignment horizontal="center" vertical="top" wrapText="1"/>
    </xf>
    <xf numFmtId="49" fontId="22" fillId="8" borderId="18" xfId="12" applyNumberFormat="1" applyFont="1" applyFill="1" applyBorder="1" applyAlignment="1" applyProtection="1">
      <alignment horizontal="center" vertical="top" wrapText="1"/>
    </xf>
    <xf numFmtId="0" fontId="1" fillId="0" borderId="9" xfId="0" applyFont="1" applyFill="1" applyBorder="1" applyAlignment="1">
      <alignment vertical="top" wrapText="1"/>
    </xf>
    <xf numFmtId="3" fontId="0" fillId="7" borderId="9" xfId="0" applyNumberFormat="1" applyFill="1" applyBorder="1" applyAlignment="1">
      <alignment horizontal="center" vertical="top"/>
    </xf>
    <xf numFmtId="0" fontId="0" fillId="7" borderId="9" xfId="0" applyFill="1" applyBorder="1" applyAlignment="1">
      <alignment horizontal="center" vertical="top"/>
    </xf>
    <xf numFmtId="0" fontId="1" fillId="7" borderId="0" xfId="0" applyFont="1" applyFill="1" applyAlignment="1">
      <alignment vertical="top"/>
    </xf>
    <xf numFmtId="44" fontId="0" fillId="7" borderId="9" xfId="0" applyNumberFormat="1" applyFill="1" applyBorder="1"/>
    <xf numFmtId="164" fontId="0" fillId="7" borderId="9" xfId="0" applyNumberFormat="1" applyFill="1" applyBorder="1" applyAlignment="1">
      <alignment horizontal="right" vertical="top"/>
    </xf>
    <xf numFmtId="1" fontId="0" fillId="7" borderId="9" xfId="0" applyNumberFormat="1" applyFill="1" applyBorder="1" applyAlignment="1">
      <alignment horizontal="center" vertical="top"/>
    </xf>
    <xf numFmtId="44" fontId="15" fillId="0" borderId="0" xfId="11" applyFont="1" applyFill="1" applyBorder="1" applyAlignment="1" applyProtection="1">
      <alignment vertical="center"/>
      <protection locked="0"/>
    </xf>
    <xf numFmtId="44" fontId="15" fillId="0" borderId="0" xfId="11" applyFont="1" applyFill="1" applyBorder="1" applyAlignment="1" applyProtection="1">
      <alignment vertical="center" wrapText="1"/>
      <protection locked="0"/>
    </xf>
    <xf numFmtId="44" fontId="15" fillId="0" borderId="0" xfId="11" applyFont="1" applyFill="1" applyBorder="1" applyAlignment="1" applyProtection="1">
      <alignment horizontal="left" vertical="center" wrapText="1"/>
      <protection locked="0"/>
    </xf>
    <xf numFmtId="44" fontId="15" fillId="0" borderId="0" xfId="11" applyFont="1" applyFill="1" applyBorder="1" applyAlignment="1" applyProtection="1">
      <alignment horizontal="center" vertical="center"/>
      <protection locked="0"/>
    </xf>
    <xf numFmtId="44" fontId="15" fillId="0" borderId="0" xfId="11" applyFont="1" applyFill="1" applyBorder="1" applyAlignment="1" applyProtection="1">
      <alignment horizontal="center" vertical="center" wrapText="1"/>
      <protection locked="0"/>
    </xf>
    <xf numFmtId="44" fontId="15" fillId="0" borderId="0" xfId="11" applyFont="1" applyFill="1" applyBorder="1" applyAlignment="1" applyProtection="1">
      <alignment horizontal="center" vertical="center"/>
    </xf>
    <xf numFmtId="44" fontId="15" fillId="0" borderId="0" xfId="11" applyFont="1" applyFill="1" applyBorder="1" applyAlignment="1" applyProtection="1">
      <alignment horizontal="right" vertical="center"/>
    </xf>
    <xf numFmtId="44" fontId="15" fillId="0" borderId="0" xfId="11" applyFont="1" applyFill="1" applyBorder="1"/>
    <xf numFmtId="0" fontId="15" fillId="0" borderId="1" xfId="0" applyFont="1" applyBorder="1" applyAlignment="1" applyProtection="1">
      <alignment horizontal="center" vertical="center" shrinkToFit="1"/>
      <protection locked="0"/>
    </xf>
    <xf numFmtId="0" fontId="15" fillId="0" borderId="1" xfId="0" applyFont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>
      <alignment horizontal="center" vertical="center" wrapText="1"/>
    </xf>
    <xf numFmtId="0" fontId="15" fillId="0" borderId="2" xfId="0" applyFont="1" applyBorder="1" applyAlignment="1" applyProtection="1">
      <alignment horizontal="center" vertical="center" shrinkToFit="1"/>
      <protection locked="0"/>
    </xf>
    <xf numFmtId="0" fontId="15" fillId="0" borderId="2" xfId="0" applyFont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 applyProtection="1">
      <alignment vertical="center" wrapText="1"/>
      <protection locked="0"/>
    </xf>
    <xf numFmtId="0" fontId="15" fillId="0" borderId="1" xfId="0" applyFont="1" applyBorder="1" applyAlignment="1">
      <alignment horizontal="center" vertical="center" shrinkToFit="1"/>
    </xf>
    <xf numFmtId="0" fontId="15" fillId="0" borderId="1" xfId="0" applyFont="1" applyBorder="1" applyAlignment="1">
      <alignment horizontal="left" vertical="center" wrapText="1" shrinkToFit="1"/>
    </xf>
    <xf numFmtId="0" fontId="15" fillId="0" borderId="1" xfId="0" applyFont="1" applyBorder="1" applyAlignment="1" applyProtection="1">
      <alignment horizontal="left" vertical="center" wrapText="1" shrinkToFit="1"/>
      <protection locked="0"/>
    </xf>
    <xf numFmtId="0" fontId="15" fillId="0" borderId="32" xfId="0" applyFont="1" applyFill="1" applyBorder="1" applyAlignment="1" applyProtection="1">
      <alignment horizontal="center" vertical="center" shrinkToFit="1"/>
    </xf>
    <xf numFmtId="0" fontId="18" fillId="0" borderId="32" xfId="0" applyFont="1" applyFill="1" applyBorder="1" applyAlignment="1" applyProtection="1">
      <alignment vertical="center" wrapText="1"/>
    </xf>
    <xf numFmtId="0" fontId="15" fillId="0" borderId="32" xfId="0" applyFont="1" applyFill="1" applyBorder="1" applyAlignment="1" applyProtection="1">
      <alignment vertical="top" wrapText="1"/>
    </xf>
    <xf numFmtId="0" fontId="15" fillId="0" borderId="32" xfId="0" applyFont="1" applyFill="1" applyBorder="1" applyAlignment="1" applyProtection="1">
      <alignment horizontal="center" vertical="top"/>
    </xf>
    <xf numFmtId="0" fontId="15" fillId="0" borderId="32" xfId="0" applyFont="1" applyFill="1" applyBorder="1" applyAlignment="1" applyProtection="1">
      <alignment horizontal="center" vertical="center" wrapText="1"/>
    </xf>
    <xf numFmtId="0" fontId="15" fillId="0" borderId="32" xfId="0" applyFont="1" applyFill="1" applyBorder="1" applyAlignment="1" applyProtection="1">
      <alignment horizontal="center" vertical="center"/>
    </xf>
    <xf numFmtId="44" fontId="15" fillId="0" borderId="32" xfId="1" applyFont="1" applyFill="1" applyBorder="1" applyAlignment="1" applyProtection="1">
      <alignment horizontal="center" vertical="center"/>
    </xf>
    <xf numFmtId="0" fontId="15" fillId="0" borderId="31" xfId="0" applyFont="1" applyBorder="1" applyAlignment="1" applyProtection="1">
      <alignment horizontal="center" vertical="center" shrinkToFit="1"/>
      <protection locked="0"/>
    </xf>
    <xf numFmtId="0" fontId="15" fillId="0" borderId="31" xfId="0" applyFont="1" applyBorder="1" applyAlignment="1" applyProtection="1">
      <alignment vertical="center" wrapText="1"/>
      <protection locked="0"/>
    </xf>
    <xf numFmtId="0" fontId="15" fillId="0" borderId="31" xfId="0" applyFont="1" applyBorder="1" applyAlignment="1" applyProtection="1">
      <alignment horizontal="center" vertical="center" wrapText="1"/>
      <protection locked="0"/>
    </xf>
    <xf numFmtId="0" fontId="15" fillId="0" borderId="31" xfId="0" applyFont="1" applyBorder="1" applyAlignment="1">
      <alignment horizontal="center" vertical="center" wrapText="1"/>
    </xf>
    <xf numFmtId="8" fontId="15" fillId="0" borderId="31" xfId="1" applyNumberFormat="1" applyFont="1" applyFill="1" applyBorder="1" applyAlignment="1" applyProtection="1">
      <alignment horizontal="center" vertical="center" shrinkToFit="1"/>
      <protection locked="0"/>
    </xf>
    <xf numFmtId="8" fontId="15" fillId="0" borderId="31" xfId="1" applyNumberFormat="1" applyFont="1" applyFill="1" applyBorder="1" applyAlignment="1" applyProtection="1">
      <alignment horizontal="center" vertical="center"/>
      <protection locked="0"/>
    </xf>
    <xf numFmtId="0" fontId="20" fillId="0" borderId="28" xfId="0" applyFont="1" applyFill="1" applyBorder="1" applyAlignment="1">
      <alignment vertical="top"/>
    </xf>
    <xf numFmtId="164" fontId="15" fillId="0" borderId="1" xfId="1" applyNumberFormat="1" applyFont="1" applyFill="1" applyBorder="1" applyAlignment="1" applyProtection="1">
      <alignment horizontal="center" vertical="center"/>
      <protection locked="0"/>
    </xf>
    <xf numFmtId="0" fontId="15" fillId="0" borderId="0" xfId="0" applyFont="1" applyFill="1" applyBorder="1" applyAlignment="1" applyProtection="1">
      <alignment vertical="center" wrapText="1" shrinkToFit="1"/>
      <protection locked="0"/>
    </xf>
    <xf numFmtId="0" fontId="15" fillId="0" borderId="0" xfId="0" applyFont="1" applyFill="1" applyBorder="1" applyAlignment="1">
      <alignment vertical="center"/>
    </xf>
    <xf numFmtId="0" fontId="18" fillId="7" borderId="2" xfId="0" applyFont="1" applyFill="1" applyBorder="1" applyAlignment="1" applyProtection="1">
      <alignment horizontal="left" vertical="center" wrapText="1"/>
      <protection locked="0"/>
    </xf>
    <xf numFmtId="0" fontId="15" fillId="0" borderId="31" xfId="0" applyFont="1" applyFill="1" applyBorder="1" applyAlignment="1" applyProtection="1">
      <alignment horizontal="center" vertical="center" shrinkToFit="1"/>
    </xf>
    <xf numFmtId="164" fontId="15" fillId="0" borderId="31" xfId="1" applyNumberFormat="1" applyFont="1" applyFill="1" applyBorder="1" applyAlignment="1" applyProtection="1">
      <alignment horizontal="center" vertical="center" shrinkToFit="1"/>
    </xf>
    <xf numFmtId="0" fontId="15" fillId="0" borderId="31" xfId="0" applyFont="1" applyBorder="1" applyAlignment="1">
      <alignment horizontal="center" vertical="center" shrinkToFit="1"/>
    </xf>
    <xf numFmtId="0" fontId="15" fillId="0" borderId="31" xfId="0" applyFont="1" applyBorder="1" applyAlignment="1">
      <alignment horizontal="left" vertical="center" wrapText="1" shrinkToFit="1"/>
    </xf>
    <xf numFmtId="44" fontId="15" fillId="0" borderId="31" xfId="1" applyFont="1" applyFill="1" applyBorder="1" applyAlignment="1" applyProtection="1">
      <alignment horizontal="center" vertical="center" shrinkToFit="1"/>
    </xf>
    <xf numFmtId="0" fontId="15" fillId="0" borderId="31" xfId="0" applyFont="1" applyFill="1" applyBorder="1" applyAlignment="1" applyProtection="1">
      <alignment horizontal="center" vertical="center" shrinkToFit="1"/>
      <protection locked="0"/>
    </xf>
    <xf numFmtId="44" fontId="15" fillId="0" borderId="31" xfId="1" applyFont="1" applyFill="1" applyBorder="1" applyAlignment="1" applyProtection="1">
      <alignment vertical="center" shrinkToFit="1"/>
      <protection locked="0"/>
    </xf>
    <xf numFmtId="0" fontId="15" fillId="0" borderId="32" xfId="0" applyFont="1" applyFill="1" applyBorder="1" applyAlignment="1" applyProtection="1">
      <alignment vertical="center" wrapText="1"/>
    </xf>
    <xf numFmtId="0" fontId="21" fillId="0" borderId="31" xfId="0" applyFont="1" applyBorder="1" applyAlignment="1">
      <alignment horizontal="center" vertical="center"/>
    </xf>
    <xf numFmtId="0" fontId="15" fillId="0" borderId="32" xfId="0" applyFont="1" applyFill="1" applyBorder="1" applyAlignment="1" applyProtection="1">
      <alignment vertical="top" wrapText="1" shrinkToFit="1"/>
      <protection locked="0"/>
    </xf>
    <xf numFmtId="0" fontId="15" fillId="0" borderId="31" xfId="0" applyFont="1" applyFill="1" applyBorder="1" applyAlignment="1" applyProtection="1">
      <alignment horizontal="center" vertical="center" wrapText="1"/>
      <protection locked="0"/>
    </xf>
    <xf numFmtId="164" fontId="15" fillId="0" borderId="31" xfId="1" applyNumberFormat="1" applyFont="1" applyFill="1" applyBorder="1" applyAlignment="1" applyProtection="1">
      <alignment horizontal="center" vertical="center" shrinkToFit="1"/>
      <protection locked="0"/>
    </xf>
    <xf numFmtId="164" fontId="15" fillId="0" borderId="1" xfId="1" applyNumberFormat="1" applyFont="1" applyFill="1" applyBorder="1" applyAlignment="1" applyProtection="1">
      <alignment horizontal="center" vertical="center" shrinkToFit="1"/>
      <protection locked="0"/>
    </xf>
    <xf numFmtId="164" fontId="15" fillId="0" borderId="32" xfId="1" applyNumberFormat="1" applyFont="1" applyFill="1" applyBorder="1" applyAlignment="1" applyProtection="1">
      <alignment horizontal="center" vertical="center"/>
    </xf>
    <xf numFmtId="0" fontId="16" fillId="5" borderId="0" xfId="0" applyFont="1" applyFill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 applyProtection="1">
      <alignment vertical="top" wrapText="1"/>
      <protection locked="0"/>
    </xf>
    <xf numFmtId="44" fontId="24" fillId="0" borderId="0" xfId="0" applyNumberFormat="1" applyFont="1"/>
    <xf numFmtId="0" fontId="15" fillId="0" borderId="2" xfId="0" applyFont="1" applyBorder="1" applyAlignment="1" applyProtection="1">
      <alignment horizontal="left" vertical="center" wrapText="1" shrinkToFit="1"/>
      <protection locked="0"/>
    </xf>
    <xf numFmtId="0" fontId="15" fillId="0" borderId="2" xfId="0" applyFont="1" applyBorder="1" applyAlignment="1">
      <alignment horizontal="center" vertical="center" wrapText="1"/>
    </xf>
    <xf numFmtId="44" fontId="15" fillId="0" borderId="2" xfId="1" applyFont="1" applyFill="1" applyBorder="1" applyAlignment="1" applyProtection="1">
      <alignment horizontal="center" vertical="center" shrinkToFit="1"/>
      <protection locked="0"/>
    </xf>
    <xf numFmtId="44" fontId="15" fillId="0" borderId="2" xfId="1" applyFont="1" applyFill="1" applyBorder="1" applyAlignment="1" applyProtection="1">
      <alignment horizontal="center" vertical="center" shrinkToFit="1"/>
    </xf>
    <xf numFmtId="0" fontId="15" fillId="9" borderId="1" xfId="0" applyFont="1" applyFill="1" applyBorder="1" applyAlignment="1">
      <alignment horizontal="center" vertical="center" wrapText="1"/>
    </xf>
    <xf numFmtId="0" fontId="15" fillId="9" borderId="31" xfId="0" applyFont="1" applyFill="1" applyBorder="1" applyAlignment="1">
      <alignment horizontal="center" vertical="center" wrapText="1"/>
    </xf>
    <xf numFmtId="8" fontId="15" fillId="9" borderId="1" xfId="1" applyNumberFormat="1" applyFont="1" applyFill="1" applyBorder="1" applyAlignment="1" applyProtection="1">
      <alignment horizontal="center" vertical="center"/>
      <protection locked="0"/>
    </xf>
    <xf numFmtId="8" fontId="15" fillId="9" borderId="31" xfId="1" applyNumberFormat="1" applyFont="1" applyFill="1" applyBorder="1" applyAlignment="1" applyProtection="1">
      <alignment horizontal="center" vertical="center"/>
      <protection locked="0"/>
    </xf>
    <xf numFmtId="164" fontId="18" fillId="9" borderId="32" xfId="1" applyNumberFormat="1" applyFont="1" applyFill="1" applyBorder="1" applyAlignment="1" applyProtection="1">
      <alignment horizontal="center" vertical="center"/>
    </xf>
    <xf numFmtId="164" fontId="18" fillId="9" borderId="32" xfId="1" applyNumberFormat="1" applyFont="1" applyFill="1" applyBorder="1" applyAlignment="1" applyProtection="1">
      <alignment horizontal="center" vertical="center" shrinkToFit="1"/>
    </xf>
    <xf numFmtId="0" fontId="15" fillId="0" borderId="23" xfId="0" applyFont="1" applyBorder="1" applyAlignment="1">
      <alignment horizontal="center" vertical="center" shrinkToFit="1"/>
    </xf>
    <xf numFmtId="0" fontId="15" fillId="0" borderId="23" xfId="0" applyFont="1" applyBorder="1" applyAlignment="1">
      <alignment horizontal="left" vertical="center" wrapText="1" shrinkToFit="1"/>
    </xf>
    <xf numFmtId="0" fontId="15" fillId="0" borderId="23" xfId="0" applyFont="1" applyBorder="1" applyAlignment="1">
      <alignment horizontal="center" vertical="center" wrapText="1"/>
    </xf>
    <xf numFmtId="44" fontId="15" fillId="0" borderId="23" xfId="1" applyFont="1" applyFill="1" applyBorder="1" applyAlignment="1" applyProtection="1">
      <alignment horizontal="center" vertical="center" shrinkToFit="1"/>
    </xf>
    <xf numFmtId="8" fontId="15" fillId="9" borderId="23" xfId="1" applyNumberFormat="1" applyFont="1" applyFill="1" applyBorder="1" applyAlignment="1" applyProtection="1">
      <alignment horizontal="center" vertical="center"/>
      <protection locked="0"/>
    </xf>
    <xf numFmtId="8" fontId="15" fillId="0" borderId="23" xfId="1" applyNumberFormat="1" applyFont="1" applyFill="1" applyBorder="1" applyAlignment="1" applyProtection="1">
      <alignment horizontal="center" vertical="center"/>
      <protection locked="0"/>
    </xf>
    <xf numFmtId="164" fontId="15" fillId="9" borderId="31" xfId="1" applyNumberFormat="1" applyFont="1" applyFill="1" applyBorder="1" applyAlignment="1" applyProtection="1">
      <alignment horizontal="center" vertical="center" shrinkToFit="1"/>
    </xf>
    <xf numFmtId="8" fontId="15" fillId="9" borderId="31" xfId="1" applyNumberFormat="1" applyFont="1" applyFill="1" applyBorder="1" applyAlignment="1" applyProtection="1">
      <alignment horizontal="center" vertical="center" shrinkToFit="1"/>
    </xf>
    <xf numFmtId="0" fontId="21" fillId="9" borderId="31" xfId="0" applyFont="1" applyFill="1" applyBorder="1" applyAlignment="1">
      <alignment horizontal="center" vertical="center"/>
    </xf>
    <xf numFmtId="0" fontId="21" fillId="9" borderId="23" xfId="0" applyFont="1" applyFill="1" applyBorder="1" applyAlignment="1">
      <alignment horizontal="center" vertical="center"/>
    </xf>
    <xf numFmtId="0" fontId="21" fillId="9" borderId="1" xfId="0" applyFont="1" applyFill="1" applyBorder="1" applyAlignment="1">
      <alignment horizontal="center" vertical="center"/>
    </xf>
    <xf numFmtId="8" fontId="15" fillId="9" borderId="23" xfId="1" applyNumberFormat="1" applyFont="1" applyFill="1" applyBorder="1" applyAlignment="1" applyProtection="1">
      <alignment horizontal="center" vertical="center" shrinkToFit="1"/>
    </xf>
    <xf numFmtId="164" fontId="15" fillId="9" borderId="23" xfId="1" applyNumberFormat="1" applyFont="1" applyFill="1" applyBorder="1" applyAlignment="1" applyProtection="1">
      <alignment horizontal="center" vertical="center" shrinkToFit="1"/>
    </xf>
    <xf numFmtId="8" fontId="15" fillId="9" borderId="1" xfId="1" applyNumberFormat="1" applyFont="1" applyFill="1" applyBorder="1" applyAlignment="1" applyProtection="1">
      <alignment horizontal="center" vertical="center" shrinkToFit="1"/>
    </xf>
    <xf numFmtId="164" fontId="15" fillId="9" borderId="1" xfId="1" applyNumberFormat="1" applyFont="1" applyFill="1" applyBorder="1" applyAlignment="1" applyProtection="1">
      <alignment horizontal="center" vertical="center" shrinkToFit="1"/>
    </xf>
    <xf numFmtId="0" fontId="15" fillId="0" borderId="2" xfId="0" applyFont="1" applyBorder="1" applyAlignment="1">
      <alignment horizontal="left" vertical="center" wrapText="1" shrinkToFit="1"/>
    </xf>
    <xf numFmtId="0" fontId="1" fillId="0" borderId="33" xfId="0" applyFont="1" applyBorder="1"/>
    <xf numFmtId="44" fontId="15" fillId="0" borderId="0" xfId="1" applyFont="1" applyFill="1" applyBorder="1" applyAlignment="1" applyProtection="1">
      <alignment horizontal="left" vertical="center"/>
    </xf>
    <xf numFmtId="0" fontId="16" fillId="5" borderId="0" xfId="0" applyFont="1" applyFill="1" applyBorder="1" applyAlignment="1" applyProtection="1">
      <alignment horizontal="center" vertical="center" wrapText="1"/>
    </xf>
    <xf numFmtId="0" fontId="16" fillId="5" borderId="30" xfId="0" applyFont="1" applyFill="1" applyBorder="1" applyAlignment="1" applyProtection="1">
      <alignment horizontal="center" vertical="center" wrapText="1"/>
    </xf>
    <xf numFmtId="0" fontId="8" fillId="0" borderId="0" xfId="0" applyFont="1" applyAlignment="1">
      <alignment horizontal="center"/>
    </xf>
  </cellXfs>
  <cellStyles count="13">
    <cellStyle name="Euro" xfId="1" xr:uid="{00000000-0005-0000-0000-000000000000}"/>
    <cellStyle name="Euro 2" xfId="2" xr:uid="{00000000-0005-0000-0000-000001000000}"/>
    <cellStyle name="Euro 2 2" xfId="3" xr:uid="{00000000-0005-0000-0000-000002000000}"/>
    <cellStyle name="Euro 3" xfId="4" xr:uid="{00000000-0005-0000-0000-000003000000}"/>
    <cellStyle name="Euro 4" xfId="5" xr:uid="{00000000-0005-0000-0000-000004000000}"/>
    <cellStyle name="Euro 5" xfId="6" xr:uid="{00000000-0005-0000-0000-000005000000}"/>
    <cellStyle name="Gut" xfId="7" builtinId="26"/>
    <cellStyle name="Neutral" xfId="8" builtinId="28"/>
    <cellStyle name="Prozent" xfId="9" builtinId="5"/>
    <cellStyle name="Standard" xfId="0" builtinId="0"/>
    <cellStyle name="Standard 2" xfId="10" xr:uid="{00000000-0005-0000-0000-00000A000000}"/>
    <cellStyle name="Währung" xfId="11" builtinId="4"/>
    <cellStyle name="Währung 2" xfId="12" xr:uid="{00000000-0005-0000-0000-00000C000000}"/>
  </cellStyles>
  <dxfs count="2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VW/Abt_II/REF_II_8/A_REF_6_und_8/A_REF_8_SLK/Personal_SLK/2-wiss_MA_SLK/Lehrauftr&#228;ge/2023_SS/Fakult&#228;ts-%20und%20Drittmittel/leere-Liste/LA_SLK_SS_2023_Fakult&#228;tsmittel-Eigenmittel_le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lassische Philologie"/>
      <sheetName val="Germanistik"/>
      <sheetName val="Anglistik-Amerikanistik"/>
      <sheetName val="Romanistik"/>
      <sheetName val="Slavistik"/>
      <sheetName val="IMSK"/>
      <sheetName val="Institutsübergr. LA - Fakultät"/>
      <sheetName val="Bohemicum"/>
      <sheetName val="Eigenmittel"/>
      <sheetName val="Europaeum"/>
      <sheetName val="Verteilung"/>
      <sheetName val="Rahmenbeträg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4">
          <cell r="I4">
            <v>32612.5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9"/>
  <sheetViews>
    <sheetView zoomScaleNormal="100" workbookViewId="0">
      <selection activeCell="B6" sqref="B6"/>
    </sheetView>
  </sheetViews>
  <sheetFormatPr baseColWidth="10" defaultColWidth="11.42578125" defaultRowHeight="14.25" outlineLevelCol="1" x14ac:dyDescent="0.2"/>
  <cols>
    <col min="1" max="1" width="5.5703125" style="65" customWidth="1"/>
    <col min="2" max="2" width="31.140625" style="66" customWidth="1"/>
    <col min="3" max="3" width="36.140625" style="67" customWidth="1" outlineLevel="1"/>
    <col min="4" max="4" width="7.7109375" style="68" bestFit="1" customWidth="1" outlineLevel="1"/>
    <col min="5" max="5" width="7.28515625" style="69" customWidth="1" outlineLevel="1"/>
    <col min="6" max="6" width="11" style="70" customWidth="1" outlineLevel="1"/>
    <col min="7" max="7" width="12.5703125" style="71" bestFit="1" customWidth="1" outlineLevel="1"/>
    <col min="8" max="8" width="17.28515625" style="73" bestFit="1" customWidth="1" outlineLevel="1"/>
    <col min="9" max="9" width="15.85546875" style="71" customWidth="1"/>
    <col min="10" max="10" width="16.85546875" style="73" bestFit="1" customWidth="1"/>
    <col min="11" max="11" width="14.28515625" style="38" bestFit="1" customWidth="1"/>
    <col min="12" max="13" width="17.42578125" style="38" customWidth="1"/>
    <col min="14" max="14" width="16.5703125" style="38" customWidth="1"/>
    <col min="15" max="16384" width="11.42578125" style="38"/>
  </cols>
  <sheetData>
    <row r="1" spans="1:11" ht="94.5" customHeight="1" thickBot="1" x14ac:dyDescent="0.25">
      <c r="A1" s="35"/>
      <c r="B1" s="280" t="s">
        <v>65</v>
      </c>
      <c r="C1" s="280"/>
      <c r="D1" s="36"/>
      <c r="E1" s="36"/>
      <c r="F1" s="36"/>
      <c r="G1" s="36"/>
      <c r="H1" s="36"/>
      <c r="I1" s="37" t="s">
        <v>37</v>
      </c>
      <c r="J1" s="37" t="s">
        <v>38</v>
      </c>
    </row>
    <row r="2" spans="1:11" s="45" customFormat="1" ht="60.75" thickBot="1" x14ac:dyDescent="0.3">
      <c r="A2" s="39" t="s">
        <v>0</v>
      </c>
      <c r="B2" s="40" t="s">
        <v>78</v>
      </c>
      <c r="C2" s="41" t="s">
        <v>9</v>
      </c>
      <c r="D2" s="40" t="s">
        <v>1</v>
      </c>
      <c r="E2" s="40" t="s">
        <v>2</v>
      </c>
      <c r="F2" s="40" t="s">
        <v>12</v>
      </c>
      <c r="G2" s="42" t="s">
        <v>3</v>
      </c>
      <c r="H2" s="42" t="s">
        <v>4</v>
      </c>
      <c r="I2" s="42" t="s">
        <v>5</v>
      </c>
      <c r="J2" s="43" t="s">
        <v>6</v>
      </c>
      <c r="K2" s="44"/>
    </row>
    <row r="3" spans="1:11" s="57" customFormat="1" ht="51" customHeight="1" x14ac:dyDescent="0.2">
      <c r="A3" s="52"/>
      <c r="B3" s="53" t="s">
        <v>14</v>
      </c>
      <c r="C3" s="54"/>
      <c r="D3" s="52"/>
      <c r="E3" s="55"/>
      <c r="F3" s="55"/>
      <c r="G3" s="56"/>
      <c r="H3" s="56"/>
      <c r="I3" s="56"/>
      <c r="J3" s="56"/>
      <c r="K3" s="44"/>
    </row>
    <row r="4" spans="1:11" s="57" customFormat="1" ht="51" customHeight="1" x14ac:dyDescent="0.2">
      <c r="A4" s="52"/>
      <c r="B4" s="78" t="s">
        <v>69</v>
      </c>
      <c r="C4" s="214"/>
      <c r="D4" s="206"/>
      <c r="E4" s="207"/>
      <c r="F4" s="208"/>
      <c r="G4" s="64"/>
      <c r="H4" s="56"/>
      <c r="I4" s="56"/>
      <c r="J4" s="56"/>
      <c r="K4" s="44"/>
    </row>
    <row r="5" spans="1:11" s="63" customFormat="1" ht="71.25" x14ac:dyDescent="0.2">
      <c r="A5" s="212">
        <v>1</v>
      </c>
      <c r="B5" s="211" t="s">
        <v>79</v>
      </c>
      <c r="C5" s="213" t="s">
        <v>9</v>
      </c>
      <c r="D5" s="212"/>
      <c r="E5" s="208"/>
      <c r="F5" s="256">
        <f>E5*15</f>
        <v>0</v>
      </c>
      <c r="G5" s="56"/>
      <c r="H5" s="258">
        <f>F5*G5</f>
        <v>0</v>
      </c>
      <c r="I5" s="61"/>
      <c r="J5" s="258">
        <f>H5+I5</f>
        <v>0</v>
      </c>
      <c r="K5" s="44"/>
    </row>
    <row r="6" spans="1:11" s="63" customFormat="1" ht="72" thickBot="1" x14ac:dyDescent="0.25">
      <c r="A6" s="235">
        <v>2</v>
      </c>
      <c r="B6" s="223" t="s">
        <v>79</v>
      </c>
      <c r="C6" s="236" t="s">
        <v>9</v>
      </c>
      <c r="D6" s="235"/>
      <c r="E6" s="225"/>
      <c r="F6" s="257">
        <f>E6*15</f>
        <v>0</v>
      </c>
      <c r="G6" s="237"/>
      <c r="H6" s="259">
        <f>F6*G6</f>
        <v>0</v>
      </c>
      <c r="I6" s="227"/>
      <c r="J6" s="259">
        <f>H6+I6</f>
        <v>0</v>
      </c>
      <c r="K6" s="44"/>
    </row>
    <row r="7" spans="1:11" s="63" customFormat="1" ht="29.25" customHeight="1" thickBot="1" x14ac:dyDescent="0.25">
      <c r="A7" s="215"/>
      <c r="B7" s="216" t="s">
        <v>11</v>
      </c>
      <c r="C7" s="217"/>
      <c r="D7" s="218"/>
      <c r="E7" s="219"/>
      <c r="F7" s="220"/>
      <c r="G7" s="221"/>
      <c r="H7" s="260">
        <f>SUM(H5:H6)</f>
        <v>0</v>
      </c>
      <c r="I7" s="260">
        <f>SUM(I5:I6)</f>
        <v>0</v>
      </c>
      <c r="J7" s="261">
        <f>SUM(J5:J6)</f>
        <v>0</v>
      </c>
      <c r="K7" s="44"/>
    </row>
    <row r="8" spans="1:11" ht="15" thickTop="1" x14ac:dyDescent="0.2">
      <c r="H8" s="72"/>
      <c r="J8" s="72"/>
    </row>
    <row r="9" spans="1:11" x14ac:dyDescent="0.2">
      <c r="H9" s="72"/>
      <c r="J9" s="72"/>
    </row>
  </sheetData>
  <mergeCells count="1">
    <mergeCell ref="B1:C1"/>
  </mergeCells>
  <dataValidations count="5">
    <dataValidation showInputMessage="1" showErrorMessage="1" sqref="G1 K7" xr:uid="{00000000-0002-0000-0000-000004000000}"/>
    <dataValidation type="list" showInputMessage="1" showErrorMessage="1" sqref="E2:E3 E7:E65529" xr:uid="{00000000-0002-0000-0000-000003000000}">
      <formula1>"1, 2, 3, 4, 5, 6, 7, 8"</formula1>
    </dataValidation>
    <dataValidation type="list" showInputMessage="1" showErrorMessage="1" error="Diese Eingabe ist nicht möglich!" sqref="D2:D65529" xr:uid="{00000000-0002-0000-0000-000002000000}">
      <formula1>"J, N"</formula1>
    </dataValidation>
    <dataValidation type="decimal" allowBlank="1" showInputMessage="1" showErrorMessage="1" error="Bitte tragen Sie hier eine Zahl ein!!!" sqref="I6" xr:uid="{442DF723-D932-43BD-A066-E7BA84333E3A}">
      <formula1>0</formula1>
      <formula2>2000</formula2>
    </dataValidation>
    <dataValidation type="list" showInputMessage="1" showErrorMessage="1" sqref="E4:E6" xr:uid="{4124EEFC-A604-48B3-80A5-A1B627072E39}">
      <formula1>"1, 2, 3, 4, 5, 6, 7, 8, 9"</formula1>
    </dataValidation>
  </dataValidations>
  <pageMargins left="0.70866141732283472" right="0.70866141732283472" top="0.78740157480314965" bottom="0.78740157480314965" header="0.31496062992125984" footer="0.31496062992125984"/>
  <pageSetup paperSize="9" scale="82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6">
    <pageSetUpPr fitToPage="1"/>
  </sheetPr>
  <dimension ref="A1:K16"/>
  <sheetViews>
    <sheetView topLeftCell="A10" zoomScaleNormal="100" zoomScaleSheetLayoutView="100" workbookViewId="0">
      <selection activeCell="B20" sqref="B20"/>
    </sheetView>
  </sheetViews>
  <sheetFormatPr baseColWidth="10" defaultColWidth="11.42578125" defaultRowHeight="14.25" outlineLevelCol="1" x14ac:dyDescent="0.2"/>
  <cols>
    <col min="1" max="1" width="5.5703125" style="65" customWidth="1"/>
    <col min="2" max="2" width="31.140625" style="66" customWidth="1"/>
    <col min="3" max="3" width="36.140625" style="67" customWidth="1" outlineLevel="1"/>
    <col min="4" max="4" width="7.7109375" style="68" bestFit="1" customWidth="1" outlineLevel="1"/>
    <col min="5" max="5" width="7.28515625" style="69" customWidth="1" outlineLevel="1"/>
    <col min="6" max="6" width="11" style="70" customWidth="1" outlineLevel="1"/>
    <col min="7" max="7" width="12.5703125" style="71" bestFit="1" customWidth="1" outlineLevel="1"/>
    <col min="8" max="8" width="17.28515625" style="73" bestFit="1" customWidth="1" outlineLevel="1"/>
    <col min="9" max="9" width="15.85546875" style="71" customWidth="1"/>
    <col min="10" max="10" width="16.85546875" style="73" bestFit="1" customWidth="1"/>
    <col min="11" max="11" width="34.5703125" style="38" customWidth="1"/>
    <col min="12" max="13" width="17.42578125" style="38" customWidth="1"/>
    <col min="14" max="14" width="16.5703125" style="38" customWidth="1"/>
    <col min="15" max="16384" width="11.42578125" style="38"/>
  </cols>
  <sheetData>
    <row r="1" spans="1:11" ht="94.5" customHeight="1" thickBot="1" x14ac:dyDescent="0.25">
      <c r="A1" s="35"/>
      <c r="B1" s="281" t="s">
        <v>68</v>
      </c>
      <c r="C1" s="281"/>
      <c r="D1" s="36"/>
      <c r="E1" s="36"/>
      <c r="F1" s="36"/>
      <c r="G1" s="36"/>
      <c r="H1" s="36"/>
      <c r="I1" s="37"/>
      <c r="J1" s="37"/>
    </row>
    <row r="2" spans="1:11" s="45" customFormat="1" ht="60.75" thickBot="1" x14ac:dyDescent="0.3">
      <c r="A2" s="39" t="s">
        <v>0</v>
      </c>
      <c r="B2" s="40" t="s">
        <v>78</v>
      </c>
      <c r="C2" s="41" t="s">
        <v>9</v>
      </c>
      <c r="D2" s="40" t="s">
        <v>1</v>
      </c>
      <c r="E2" s="40" t="s">
        <v>2</v>
      </c>
      <c r="F2" s="40" t="s">
        <v>12</v>
      </c>
      <c r="G2" s="42" t="s">
        <v>3</v>
      </c>
      <c r="H2" s="42" t="s">
        <v>4</v>
      </c>
      <c r="I2" s="42" t="s">
        <v>5</v>
      </c>
      <c r="J2" s="109" t="s">
        <v>6</v>
      </c>
      <c r="K2" s="138" t="s">
        <v>49</v>
      </c>
    </row>
    <row r="3" spans="1:11" ht="15" x14ac:dyDescent="0.2">
      <c r="A3" s="46"/>
      <c r="B3" s="47"/>
      <c r="C3" s="48"/>
      <c r="D3" s="49"/>
      <c r="E3" s="46"/>
      <c r="F3" s="46"/>
      <c r="G3" s="50"/>
      <c r="H3" s="51"/>
      <c r="I3" s="51"/>
      <c r="J3" s="110"/>
      <c r="K3" s="80"/>
    </row>
    <row r="4" spans="1:11" s="57" customFormat="1" ht="57" customHeight="1" x14ac:dyDescent="0.2">
      <c r="A4" s="52"/>
      <c r="B4" s="53" t="s">
        <v>72</v>
      </c>
      <c r="C4" s="79"/>
      <c r="D4" s="58"/>
      <c r="E4" s="75"/>
      <c r="F4" s="101"/>
      <c r="G4" s="77"/>
      <c r="H4" s="60"/>
      <c r="I4" s="56"/>
      <c r="J4" s="62"/>
      <c r="K4" s="59"/>
    </row>
    <row r="5" spans="1:11" s="63" customFormat="1" ht="71.25" x14ac:dyDescent="0.2">
      <c r="A5" s="52">
        <v>1</v>
      </c>
      <c r="B5" s="211" t="s">
        <v>79</v>
      </c>
      <c r="C5" s="213" t="s">
        <v>9</v>
      </c>
      <c r="D5" s="52"/>
      <c r="E5" s="55"/>
      <c r="F5" s="272">
        <f>E5*15</f>
        <v>0</v>
      </c>
      <c r="G5" s="62"/>
      <c r="H5" s="276">
        <f t="shared" ref="H5:H8" si="0">F5*G5</f>
        <v>0</v>
      </c>
      <c r="I5" s="62"/>
      <c r="J5" s="276">
        <f t="shared" ref="J5:J13" si="1">H5+I5</f>
        <v>0</v>
      </c>
      <c r="K5" s="79" t="s">
        <v>71</v>
      </c>
    </row>
    <row r="6" spans="1:11" s="63" customFormat="1" ht="72" thickBot="1" x14ac:dyDescent="0.25">
      <c r="A6" s="52">
        <v>2</v>
      </c>
      <c r="B6" s="223" t="s">
        <v>79</v>
      </c>
      <c r="C6" s="263" t="s">
        <v>9</v>
      </c>
      <c r="D6" s="52"/>
      <c r="E6" s="55"/>
      <c r="F6" s="271">
        <f>E6*15</f>
        <v>0</v>
      </c>
      <c r="G6" s="62"/>
      <c r="H6" s="276">
        <f t="shared" si="0"/>
        <v>0</v>
      </c>
      <c r="I6" s="62"/>
      <c r="J6" s="276">
        <f t="shared" si="1"/>
        <v>0</v>
      </c>
      <c r="K6" s="79" t="s">
        <v>71</v>
      </c>
    </row>
    <row r="7" spans="1:11" s="63" customFormat="1" ht="57" customHeight="1" x14ac:dyDescent="0.2">
      <c r="A7" s="52"/>
      <c r="B7" s="53" t="s">
        <v>73</v>
      </c>
      <c r="C7" s="54"/>
      <c r="D7" s="52"/>
      <c r="E7" s="55"/>
      <c r="F7" s="55"/>
      <c r="G7" s="62"/>
      <c r="H7" s="62"/>
      <c r="I7" s="62"/>
      <c r="J7" s="62"/>
      <c r="K7" s="79"/>
    </row>
    <row r="8" spans="1:11" s="63" customFormat="1" ht="72" thickBot="1" x14ac:dyDescent="0.25">
      <c r="A8" s="52">
        <v>3</v>
      </c>
      <c r="B8" s="223" t="s">
        <v>79</v>
      </c>
      <c r="C8" s="236" t="s">
        <v>9</v>
      </c>
      <c r="D8" s="52"/>
      <c r="E8" s="55"/>
      <c r="F8" s="272">
        <f>E8*15</f>
        <v>0</v>
      </c>
      <c r="G8" s="62"/>
      <c r="H8" s="276">
        <f t="shared" si="0"/>
        <v>0</v>
      </c>
      <c r="I8" s="62"/>
      <c r="J8" s="276">
        <f t="shared" si="1"/>
        <v>0</v>
      </c>
      <c r="K8" s="79" t="s">
        <v>71</v>
      </c>
    </row>
    <row r="9" spans="1:11" s="63" customFormat="1" ht="57" customHeight="1" x14ac:dyDescent="0.2">
      <c r="A9" s="52"/>
      <c r="B9" s="53" t="s">
        <v>74</v>
      </c>
      <c r="C9" s="76"/>
      <c r="D9" s="58"/>
      <c r="E9" s="75"/>
      <c r="F9" s="101"/>
      <c r="G9" s="245"/>
      <c r="H9" s="62"/>
      <c r="I9" s="229"/>
      <c r="J9" s="62"/>
      <c r="K9" s="74"/>
    </row>
    <row r="10" spans="1:11" s="63" customFormat="1" ht="71.25" x14ac:dyDescent="0.2">
      <c r="A10" s="52">
        <v>4</v>
      </c>
      <c r="B10" s="211" t="s">
        <v>79</v>
      </c>
      <c r="C10" s="213" t="s">
        <v>9</v>
      </c>
      <c r="D10" s="101"/>
      <c r="E10" s="101"/>
      <c r="F10" s="272">
        <f t="shared" ref="F10:F13" si="2">E10*15</f>
        <v>0</v>
      </c>
      <c r="G10" s="245"/>
      <c r="H10" s="276">
        <f>G10*F10</f>
        <v>0</v>
      </c>
      <c r="I10" s="62"/>
      <c r="J10" s="276">
        <f t="shared" si="1"/>
        <v>0</v>
      </c>
      <c r="K10" s="79" t="s">
        <v>71</v>
      </c>
    </row>
    <row r="11" spans="1:11" s="63" customFormat="1" ht="71.25" x14ac:dyDescent="0.2">
      <c r="A11" s="52">
        <v>5</v>
      </c>
      <c r="B11" s="211" t="s">
        <v>79</v>
      </c>
      <c r="C11" s="277" t="s">
        <v>9</v>
      </c>
      <c r="D11" s="58"/>
      <c r="E11" s="75"/>
      <c r="F11" s="272">
        <f t="shared" si="2"/>
        <v>0</v>
      </c>
      <c r="G11" s="245"/>
      <c r="H11" s="276">
        <f t="shared" ref="H11:H13" si="3">G11*F11</f>
        <v>0</v>
      </c>
      <c r="I11" s="62"/>
      <c r="J11" s="276">
        <f t="shared" si="1"/>
        <v>0</v>
      </c>
      <c r="K11" s="79" t="s">
        <v>71</v>
      </c>
    </row>
    <row r="12" spans="1:11" s="63" customFormat="1" ht="71.25" x14ac:dyDescent="0.2">
      <c r="A12" s="52">
        <v>6</v>
      </c>
      <c r="B12" s="211" t="s">
        <v>79</v>
      </c>
      <c r="C12" s="277" t="s">
        <v>9</v>
      </c>
      <c r="D12" s="58"/>
      <c r="E12" s="75"/>
      <c r="F12" s="272">
        <f t="shared" si="2"/>
        <v>0</v>
      </c>
      <c r="G12" s="245"/>
      <c r="H12" s="276">
        <f t="shared" si="3"/>
        <v>0</v>
      </c>
      <c r="I12" s="62"/>
      <c r="J12" s="276">
        <f t="shared" si="1"/>
        <v>0</v>
      </c>
      <c r="K12" s="79" t="s">
        <v>71</v>
      </c>
    </row>
    <row r="13" spans="1:11" s="63" customFormat="1" ht="72" thickBot="1" x14ac:dyDescent="0.25">
      <c r="A13" s="233">
        <v>7</v>
      </c>
      <c r="B13" s="223" t="s">
        <v>79</v>
      </c>
      <c r="C13" s="263" t="s">
        <v>9</v>
      </c>
      <c r="D13" s="238"/>
      <c r="E13" s="243"/>
      <c r="F13" s="270">
        <f t="shared" si="2"/>
        <v>0</v>
      </c>
      <c r="G13" s="244"/>
      <c r="H13" s="268">
        <f t="shared" si="3"/>
        <v>0</v>
      </c>
      <c r="I13" s="234"/>
      <c r="J13" s="268">
        <f t="shared" si="1"/>
        <v>0</v>
      </c>
      <c r="K13" s="79" t="s">
        <v>71</v>
      </c>
    </row>
    <row r="14" spans="1:11" ht="25.5" customHeight="1" thickBot="1" x14ac:dyDescent="0.25">
      <c r="A14" s="215"/>
      <c r="B14" s="216" t="s">
        <v>11</v>
      </c>
      <c r="C14" s="217"/>
      <c r="D14" s="218"/>
      <c r="E14" s="219"/>
      <c r="F14" s="220"/>
      <c r="G14" s="246"/>
      <c r="H14" s="260">
        <f>SUM(H4:H13)</f>
        <v>0</v>
      </c>
      <c r="I14" s="260">
        <f>SUM(I4:I13)</f>
        <v>0</v>
      </c>
      <c r="J14" s="261">
        <f>SUM(J4:J13)</f>
        <v>0</v>
      </c>
      <c r="K14" s="242"/>
    </row>
    <row r="15" spans="1:11" ht="15" thickTop="1" x14ac:dyDescent="0.2">
      <c r="H15" s="72"/>
      <c r="J15" s="72"/>
    </row>
    <row r="16" spans="1:11" x14ac:dyDescent="0.2">
      <c r="H16" s="72"/>
      <c r="J16" s="72"/>
    </row>
  </sheetData>
  <sheetProtection selectLockedCells="1"/>
  <mergeCells count="1">
    <mergeCell ref="B1:C1"/>
  </mergeCells>
  <phoneticPr fontId="3" type="noConversion"/>
  <dataValidations count="5">
    <dataValidation type="list" showInputMessage="1" showErrorMessage="1" sqref="E14:E65534 E2:E8" xr:uid="{00000000-0002-0000-0900-000000000000}">
      <formula1>"1, 2, 3, 4, 5, 6, 7, 8"</formula1>
    </dataValidation>
    <dataValidation showInputMessage="1" showErrorMessage="1" sqref="G1 K5:K14" xr:uid="{00000000-0002-0000-0900-000001000000}"/>
    <dataValidation type="decimal" allowBlank="1" showInputMessage="1" showErrorMessage="1" error="Bitte tragen Sie hier eine Zahl ein!!!" sqref="I13 I4 I9:I11" xr:uid="{00000000-0002-0000-0900-000004000000}">
      <formula1>0</formula1>
      <formula2>2000</formula2>
    </dataValidation>
    <dataValidation type="list" showInputMessage="1" showErrorMessage="1" sqref="E9:E13" xr:uid="{00000000-0002-0000-0900-000002000000}">
      <formula1>"1, 2, 3, 4, 5, 6, 7, 8, 9"</formula1>
    </dataValidation>
    <dataValidation type="list" showInputMessage="1" showErrorMessage="1" error="Diese Eingabe ist nicht möglich!" sqref="D2:D65534" xr:uid="{00000000-0002-0000-0900-000003000000}">
      <formula1>"J, N"</formula1>
    </dataValidation>
  </dataValidations>
  <pageMargins left="0.70866141732283472" right="0.70866141732283472" top="0.78740157480314965" bottom="0.78740157480314965" header="0.31496062992125984" footer="0.31496062992125984"/>
  <pageSetup paperSize="9" scale="68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K25"/>
  <sheetViews>
    <sheetView tabSelected="1" zoomScaleNormal="100" workbookViewId="0"/>
  </sheetViews>
  <sheetFormatPr baseColWidth="10" defaultColWidth="11.42578125" defaultRowHeight="12.75" x14ac:dyDescent="0.2"/>
  <cols>
    <col min="1" max="1" width="57.42578125" style="81" customWidth="1"/>
    <col min="2" max="2" width="30.5703125" style="81" bestFit="1" customWidth="1"/>
    <col min="3" max="3" width="27.140625" style="81" hidden="1" customWidth="1"/>
    <col min="4" max="4" width="37.28515625" style="81" customWidth="1"/>
    <col min="5" max="5" width="21.85546875" style="81" customWidth="1"/>
    <col min="6" max="6" width="21.28515625" style="81" customWidth="1"/>
    <col min="7" max="7" width="21.7109375" style="81" customWidth="1"/>
    <col min="8" max="8" width="14.85546875" style="81" bestFit="1" customWidth="1"/>
    <col min="9" max="9" width="22.7109375" style="81" customWidth="1"/>
    <col min="10" max="10" width="10.42578125" style="81" bestFit="1" customWidth="1"/>
    <col min="11" max="16384" width="11.42578125" style="81"/>
  </cols>
  <sheetData>
    <row r="1" spans="1:11" s="38" customFormat="1" ht="94.5" customHeight="1" x14ac:dyDescent="0.2">
      <c r="A1" s="247" t="s">
        <v>65</v>
      </c>
      <c r="B1" s="248"/>
      <c r="C1" s="248"/>
      <c r="D1" s="249"/>
      <c r="E1" s="249"/>
      <c r="F1" s="249"/>
      <c r="G1" s="249"/>
      <c r="H1" s="250" t="s">
        <v>37</v>
      </c>
      <c r="I1" s="250" t="s">
        <v>38</v>
      </c>
      <c r="K1" s="37"/>
    </row>
    <row r="3" spans="1:11" x14ac:dyDescent="0.2">
      <c r="A3" s="81" t="s">
        <v>63</v>
      </c>
    </row>
    <row r="4" spans="1:11" ht="13.5" thickBot="1" x14ac:dyDescent="0.25"/>
    <row r="5" spans="1:11" ht="72.75" customHeight="1" x14ac:dyDescent="0.2">
      <c r="A5" s="187"/>
      <c r="B5" s="188" t="s">
        <v>64</v>
      </c>
      <c r="C5" s="189" t="s">
        <v>76</v>
      </c>
      <c r="D5" s="189" t="s">
        <v>75</v>
      </c>
      <c r="E5" s="189" t="s">
        <v>39</v>
      </c>
      <c r="F5" s="189" t="s">
        <v>42</v>
      </c>
      <c r="G5" s="189" t="s">
        <v>43</v>
      </c>
      <c r="H5" s="189" t="s">
        <v>40</v>
      </c>
      <c r="I5" s="190" t="s">
        <v>80</v>
      </c>
    </row>
    <row r="6" spans="1:11" ht="18" x14ac:dyDescent="0.25">
      <c r="A6" s="82"/>
      <c r="B6" s="83">
        <f>[1]Rahmenbeträge!I4</f>
        <v>32612.5</v>
      </c>
      <c r="C6" s="84">
        <f>SUM(C8:C14)</f>
        <v>14546</v>
      </c>
      <c r="D6" s="84">
        <f>(B6/29*15)</f>
        <v>16868.53448275862</v>
      </c>
      <c r="E6" s="85"/>
      <c r="F6" s="85"/>
      <c r="G6" s="85"/>
      <c r="H6" s="85"/>
      <c r="I6" s="86"/>
    </row>
    <row r="7" spans="1:11" ht="18" x14ac:dyDescent="0.25">
      <c r="A7" s="82"/>
      <c r="B7" s="83"/>
      <c r="C7" s="84"/>
      <c r="D7" s="84"/>
      <c r="E7" s="85"/>
      <c r="F7" s="85"/>
      <c r="G7" s="135"/>
      <c r="H7" s="85"/>
      <c r="I7" s="86"/>
    </row>
    <row r="8" spans="1:11" ht="18" x14ac:dyDescent="0.25">
      <c r="A8" s="87" t="s">
        <v>14</v>
      </c>
      <c r="B8" s="176">
        <f>Rahmenbeträge!B31</f>
        <v>2027.1985308791686</v>
      </c>
      <c r="C8" s="177">
        <v>1708</v>
      </c>
      <c r="D8" s="177">
        <f>B8-C8</f>
        <v>319.19853087916863</v>
      </c>
      <c r="E8" s="88">
        <f>'Klassische Philologie'!H7</f>
        <v>0</v>
      </c>
      <c r="F8" s="89">
        <f>'Klassische Philologie'!I7</f>
        <v>0</v>
      </c>
      <c r="G8" s="89">
        <f>SUM(E8:F8)</f>
        <v>0</v>
      </c>
      <c r="H8" s="90"/>
      <c r="I8" s="121">
        <f>SUM(D8-G8)</f>
        <v>319.19853087916863</v>
      </c>
    </row>
    <row r="9" spans="1:11" ht="18" x14ac:dyDescent="0.25">
      <c r="A9" s="87" t="s">
        <v>36</v>
      </c>
      <c r="B9" s="176">
        <f>Rahmenbeträge!C31</f>
        <v>5540.8034078329638</v>
      </c>
      <c r="C9" s="177">
        <v>2380</v>
      </c>
      <c r="D9" s="177">
        <f t="shared" ref="D9:D14" si="0">B9-C9</f>
        <v>3160.8034078329638</v>
      </c>
      <c r="E9" s="88">
        <f>Germanistik!H13</f>
        <v>0</v>
      </c>
      <c r="F9" s="88">
        <f>Germanistik!I13</f>
        <v>0</v>
      </c>
      <c r="G9" s="89">
        <f>SUM(E9:F9)</f>
        <v>0</v>
      </c>
      <c r="H9" s="90"/>
      <c r="I9" s="121">
        <f t="shared" ref="I9:I13" si="1">SUM(D9-G9)</f>
        <v>3160.8034078329638</v>
      </c>
    </row>
    <row r="10" spans="1:11" ht="18" x14ac:dyDescent="0.25">
      <c r="A10" s="87" t="s">
        <v>13</v>
      </c>
      <c r="B10" s="176">
        <f>Rahmenbeträge!D31</f>
        <v>7448.8726380224589</v>
      </c>
      <c r="C10" s="177">
        <v>1680</v>
      </c>
      <c r="D10" s="177">
        <f t="shared" si="0"/>
        <v>5768.8726380224589</v>
      </c>
      <c r="E10" s="88">
        <f>Germanistik!H13</f>
        <v>0</v>
      </c>
      <c r="F10" s="88">
        <f>Germanistik!I13</f>
        <v>0</v>
      </c>
      <c r="G10" s="89">
        <f>SUM(E10:F10)</f>
        <v>0</v>
      </c>
      <c r="H10" s="90"/>
      <c r="I10" s="121">
        <f t="shared" si="1"/>
        <v>5768.8726380224589</v>
      </c>
    </row>
    <row r="11" spans="1:11" ht="18" x14ac:dyDescent="0.25">
      <c r="A11" s="87" t="s">
        <v>7</v>
      </c>
      <c r="B11" s="176">
        <f>Rahmenbeträge!E31</f>
        <v>4320.4924297063044</v>
      </c>
      <c r="C11" s="177">
        <v>2884</v>
      </c>
      <c r="D11" s="177">
        <f t="shared" si="0"/>
        <v>1436.4924297063044</v>
      </c>
      <c r="E11" s="88">
        <f>Romanistik!H9</f>
        <v>0</v>
      </c>
      <c r="F11" s="88">
        <f>Romanistik!I9</f>
        <v>0</v>
      </c>
      <c r="G11" s="89">
        <f t="shared" ref="G11:G13" si="2">SUM(E11:F11)</f>
        <v>0</v>
      </c>
      <c r="H11" s="90"/>
      <c r="I11" s="121">
        <f>SUM(D11-G11)</f>
        <v>1436.4924297063044</v>
      </c>
    </row>
    <row r="12" spans="1:11" ht="18" x14ac:dyDescent="0.25">
      <c r="A12" s="87" t="s">
        <v>8</v>
      </c>
      <c r="B12" s="176">
        <f>Rahmenbeträge!F31</f>
        <v>2315.2957462672866</v>
      </c>
      <c r="C12" s="177">
        <v>0</v>
      </c>
      <c r="D12" s="177">
        <f t="shared" si="0"/>
        <v>2315.2957462672866</v>
      </c>
      <c r="E12" s="88">
        <f>Slavistik!H9</f>
        <v>0</v>
      </c>
      <c r="F12" s="88">
        <f>Slavistik!I9</f>
        <v>0</v>
      </c>
      <c r="G12" s="89">
        <f t="shared" si="2"/>
        <v>0</v>
      </c>
      <c r="H12" s="90"/>
      <c r="I12" s="121">
        <f t="shared" si="1"/>
        <v>2315.2957462672866</v>
      </c>
    </row>
    <row r="13" spans="1:11" ht="18" x14ac:dyDescent="0.25">
      <c r="A13" s="87" t="s">
        <v>41</v>
      </c>
      <c r="B13" s="176">
        <f>Rahmenbeträge!G31</f>
        <v>8959.8372472918199</v>
      </c>
      <c r="C13" s="177">
        <v>4985</v>
      </c>
      <c r="D13" s="177">
        <f t="shared" si="0"/>
        <v>3974.8372472918199</v>
      </c>
      <c r="E13" s="88">
        <f>IMSK!H13</f>
        <v>0</v>
      </c>
      <c r="F13" s="88">
        <f>IMSK!I13</f>
        <v>0</v>
      </c>
      <c r="G13" s="89">
        <f t="shared" si="2"/>
        <v>0</v>
      </c>
      <c r="H13" s="90"/>
      <c r="I13" s="121">
        <f t="shared" si="1"/>
        <v>3974.8372472918199</v>
      </c>
    </row>
    <row r="14" spans="1:11" ht="18" x14ac:dyDescent="0.25">
      <c r="A14" s="87" t="s">
        <v>45</v>
      </c>
      <c r="B14" s="176">
        <f>Rahmenbeträge!H31</f>
        <v>2000</v>
      </c>
      <c r="C14" s="177">
        <v>909</v>
      </c>
      <c r="D14" s="177">
        <f t="shared" si="0"/>
        <v>1091</v>
      </c>
      <c r="E14" s="88">
        <f>'Institutsübergr. LA - Fakultät'!H6</f>
        <v>0</v>
      </c>
      <c r="F14" s="88">
        <f>'Institutsübergr. LA - Fakultät'!I6</f>
        <v>0</v>
      </c>
      <c r="G14" s="89">
        <f>SUM(E14:F14)</f>
        <v>0</v>
      </c>
      <c r="H14" s="90"/>
      <c r="I14" s="121">
        <f>SUM(D14-G14)</f>
        <v>1091</v>
      </c>
    </row>
    <row r="15" spans="1:11" ht="18" x14ac:dyDescent="0.25">
      <c r="A15" s="126"/>
      <c r="B15" s="127"/>
      <c r="C15" s="127"/>
      <c r="D15" s="113"/>
      <c r="E15" s="94"/>
      <c r="F15" s="94"/>
      <c r="G15" s="136"/>
      <c r="H15" s="120"/>
      <c r="I15" s="123"/>
    </row>
    <row r="16" spans="1:11" x14ac:dyDescent="0.2">
      <c r="A16" s="107"/>
      <c r="B16" s="104"/>
      <c r="C16" s="104"/>
      <c r="D16" s="278"/>
      <c r="E16" s="104"/>
      <c r="F16" s="104"/>
      <c r="G16" s="104"/>
      <c r="H16" s="104"/>
      <c r="I16" s="124"/>
    </row>
    <row r="17" spans="1:9" ht="18" x14ac:dyDescent="0.25">
      <c r="A17" s="114" t="s">
        <v>47</v>
      </c>
      <c r="B17" s="117">
        <f>SUM(B8:B16)</f>
        <v>32612.5</v>
      </c>
      <c r="C17" s="117">
        <f>SUM(C8:C16)</f>
        <v>14546</v>
      </c>
      <c r="D17" s="251">
        <f>SUM(D8:D16)</f>
        <v>18066.500000000004</v>
      </c>
      <c r="E17" s="118">
        <f>SUM(E8:E15)</f>
        <v>0</v>
      </c>
      <c r="F17" s="118">
        <f>SUM(F8:F15)</f>
        <v>0</v>
      </c>
      <c r="G17" s="137">
        <f>SUM(G8:G14)</f>
        <v>0</v>
      </c>
      <c r="H17" s="115"/>
      <c r="I17" s="125">
        <f>SUM(I8:I16)</f>
        <v>18066.500000000004</v>
      </c>
    </row>
    <row r="18" spans="1:9" x14ac:dyDescent="0.2">
      <c r="A18" s="128"/>
      <c r="B18" s="129"/>
      <c r="C18" s="129"/>
      <c r="D18" s="130"/>
      <c r="E18" s="131"/>
      <c r="F18" s="132"/>
      <c r="G18" s="129"/>
      <c r="H18" s="129"/>
      <c r="I18" s="133"/>
    </row>
    <row r="19" spans="1:9" s="116" customFormat="1" ht="18" hidden="1" x14ac:dyDescent="0.25">
      <c r="A19" s="111"/>
      <c r="B19" s="104"/>
      <c r="C19" s="108"/>
      <c r="D19" s="108"/>
      <c r="E19" s="112"/>
      <c r="F19" s="112"/>
      <c r="G19" s="104"/>
      <c r="H19" s="104"/>
      <c r="I19" s="124"/>
    </row>
    <row r="20" spans="1:9" ht="18" hidden="1" x14ac:dyDescent="0.25">
      <c r="A20" s="87" t="s">
        <v>16</v>
      </c>
      <c r="B20" s="177">
        <v>1925</v>
      </c>
      <c r="C20" s="177"/>
      <c r="D20" s="177">
        <v>7</v>
      </c>
      <c r="E20" s="88">
        <f>Bohemicum!H5</f>
        <v>0</v>
      </c>
      <c r="F20" s="88">
        <f>Bohemicum!I5</f>
        <v>0</v>
      </c>
      <c r="G20" s="89">
        <f t="shared" ref="G20:G21" si="3">SUM(E20:F20)</f>
        <v>0</v>
      </c>
      <c r="H20" s="104"/>
      <c r="I20" s="121">
        <f>SUM(D20-G20)</f>
        <v>7</v>
      </c>
    </row>
    <row r="21" spans="1:9" ht="18" hidden="1" x14ac:dyDescent="0.25">
      <c r="A21" s="87" t="s">
        <v>46</v>
      </c>
      <c r="B21" s="178">
        <v>3000</v>
      </c>
      <c r="C21" s="179"/>
      <c r="D21" s="179">
        <v>602</v>
      </c>
      <c r="E21" s="88" t="e">
        <f>#REF!</f>
        <v>#REF!</v>
      </c>
      <c r="F21" s="88" t="e">
        <f>#REF!</f>
        <v>#REF!</v>
      </c>
      <c r="G21" s="89" t="e">
        <f t="shared" si="3"/>
        <v>#REF!</v>
      </c>
      <c r="H21" s="119"/>
      <c r="I21" s="122" t="e">
        <f t="shared" ref="I21" si="4">SUM(D21-G21)</f>
        <v>#REF!</v>
      </c>
    </row>
    <row r="22" spans="1:9" ht="18" hidden="1" x14ac:dyDescent="0.25">
      <c r="A22" s="180" t="s">
        <v>48</v>
      </c>
      <c r="B22" s="178"/>
      <c r="C22" s="178"/>
      <c r="D22" s="178"/>
      <c r="E22" s="181">
        <f>Eigenmittel!H14</f>
        <v>0</v>
      </c>
      <c r="F22" s="181">
        <f>Eigenmittel!I14</f>
        <v>0</v>
      </c>
      <c r="G22" s="182">
        <f>SUM(E22:F22)</f>
        <v>0</v>
      </c>
      <c r="H22" s="183"/>
      <c r="I22" s="184"/>
    </row>
    <row r="23" spans="1:9" ht="18" hidden="1" x14ac:dyDescent="0.25">
      <c r="A23" s="180" t="s">
        <v>10</v>
      </c>
      <c r="B23" s="178"/>
      <c r="C23" s="178"/>
      <c r="D23" s="178"/>
      <c r="E23" s="181" t="e">
        <f>Europaeum!#REF!</f>
        <v>#REF!</v>
      </c>
      <c r="F23" s="181" t="e">
        <f>Europaeum!#REF!</f>
        <v>#REF!</v>
      </c>
      <c r="G23" s="182" t="e">
        <f>SUM(E23:F23)</f>
        <v>#REF!</v>
      </c>
      <c r="H23" s="185"/>
      <c r="I23" s="186"/>
    </row>
    <row r="24" spans="1:9" ht="18" hidden="1" x14ac:dyDescent="0.25">
      <c r="A24" s="91"/>
      <c r="B24" s="92"/>
      <c r="C24" s="93"/>
      <c r="D24" s="93"/>
      <c r="E24" s="94"/>
      <c r="F24" s="94"/>
      <c r="G24" s="94"/>
      <c r="H24" s="94"/>
      <c r="I24" s="95"/>
    </row>
    <row r="25" spans="1:9" ht="18.75" hidden="1" thickBot="1" x14ac:dyDescent="0.3">
      <c r="A25" s="96"/>
      <c r="B25" s="97"/>
      <c r="C25" s="98"/>
      <c r="D25" s="98"/>
      <c r="E25" s="98"/>
      <c r="F25" s="99"/>
      <c r="G25" s="99"/>
      <c r="H25" s="99"/>
      <c r="I25" s="100"/>
    </row>
  </sheetData>
  <dataValidations count="2">
    <dataValidation showInputMessage="1" showErrorMessage="1" sqref="G1" xr:uid="{3F77DC4E-12DB-47CB-92F1-A72F0C40CEEB}"/>
    <dataValidation type="list" showInputMessage="1" showErrorMessage="1" sqref="D25" xr:uid="{50E108D5-F084-4084-888D-CE7860BA106A}">
      <mc:AlternateContent xmlns:x12ac="http://schemas.microsoft.com/office/spreadsheetml/2011/1/ac" xmlns:mc="http://schemas.openxmlformats.org/markup-compatibility/2006">
        <mc:Choice Requires="x12ac">
          <x12ac:list>"18,50"," 21,50"," 24,00"," 27,00"," 0,00"</x12ac:list>
        </mc:Choice>
        <mc:Fallback>
          <formula1>"18,50, 21,50, 24,00, 27,00, 0,00"</formula1>
        </mc:Fallback>
      </mc:AlternateContent>
    </dataValidation>
  </dataValidations>
  <pageMargins left="0.7" right="0.7" top="0.78740157499999996" bottom="0.78740157499999996" header="0.3" footer="0.3"/>
  <pageSetup paperSize="9" scale="66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K38"/>
  <sheetViews>
    <sheetView zoomScaleNormal="100" workbookViewId="0">
      <selection activeCell="G37" sqref="G37"/>
    </sheetView>
  </sheetViews>
  <sheetFormatPr baseColWidth="10" defaultRowHeight="12.75" x14ac:dyDescent="0.2"/>
  <cols>
    <col min="1" max="1" width="29.28515625" bestFit="1" customWidth="1"/>
    <col min="2" max="2" width="16" bestFit="1" customWidth="1"/>
    <col min="3" max="3" width="13.42578125" bestFit="1" customWidth="1"/>
    <col min="4" max="4" width="12" bestFit="1" customWidth="1"/>
    <col min="5" max="6" width="13.42578125" bestFit="1" customWidth="1"/>
    <col min="7" max="7" width="14.42578125" customWidth="1"/>
    <col min="8" max="8" width="13.42578125" bestFit="1" customWidth="1"/>
    <col min="9" max="9" width="17" customWidth="1"/>
    <col min="10" max="10" width="16.140625" customWidth="1"/>
    <col min="11" max="11" width="12.28515625" bestFit="1" customWidth="1"/>
  </cols>
  <sheetData>
    <row r="1" spans="1:11" ht="26.25" x14ac:dyDescent="0.4">
      <c r="A1" s="282" t="s">
        <v>17</v>
      </c>
      <c r="B1" s="282"/>
      <c r="C1" s="282"/>
      <c r="D1" s="282"/>
      <c r="E1" s="282"/>
      <c r="F1" s="282"/>
      <c r="G1" s="282"/>
      <c r="H1" s="282"/>
      <c r="I1" s="282"/>
    </row>
    <row r="2" spans="1:11" ht="12" customHeight="1" thickBot="1" x14ac:dyDescent="0.25">
      <c r="A2" s="1"/>
      <c r="G2" s="2"/>
      <c r="H2" s="3"/>
    </row>
    <row r="3" spans="1:11" ht="26.25" thickBot="1" x14ac:dyDescent="0.25">
      <c r="A3" s="4"/>
      <c r="B3" s="5" t="s">
        <v>18</v>
      </c>
      <c r="C3" s="6" t="s">
        <v>19</v>
      </c>
      <c r="D3" s="5" t="s">
        <v>20</v>
      </c>
      <c r="E3" s="6" t="s">
        <v>21</v>
      </c>
      <c r="F3" s="6" t="s">
        <v>22</v>
      </c>
      <c r="G3" s="6" t="s">
        <v>23</v>
      </c>
      <c r="H3" s="140" t="s">
        <v>52</v>
      </c>
      <c r="I3" s="6" t="s">
        <v>24</v>
      </c>
      <c r="J3" s="141" t="s">
        <v>53</v>
      </c>
      <c r="K3" s="194" t="s">
        <v>57</v>
      </c>
    </row>
    <row r="4" spans="1:11" x14ac:dyDescent="0.2">
      <c r="A4" s="142" t="s">
        <v>60</v>
      </c>
      <c r="B4" s="7"/>
      <c r="C4" s="7"/>
      <c r="D4" s="7"/>
      <c r="E4" s="7"/>
      <c r="F4" s="7"/>
      <c r="G4" s="8"/>
      <c r="H4" s="10"/>
      <c r="I4" s="9">
        <v>32612.5</v>
      </c>
    </row>
    <row r="5" spans="1:11" x14ac:dyDescent="0.2">
      <c r="A5" s="143" t="s">
        <v>25</v>
      </c>
      <c r="B5" s="195">
        <v>1300</v>
      </c>
      <c r="C5" s="195">
        <v>1300</v>
      </c>
      <c r="D5" s="195">
        <v>1300</v>
      </c>
      <c r="E5" s="195">
        <v>1300</v>
      </c>
      <c r="F5" s="195">
        <v>1300</v>
      </c>
      <c r="G5" s="195">
        <v>1300</v>
      </c>
      <c r="H5" s="196">
        <v>2000</v>
      </c>
      <c r="I5" s="11">
        <f>SUM(B5:H5)</f>
        <v>9800</v>
      </c>
    </row>
    <row r="6" spans="1:11" ht="18" x14ac:dyDescent="0.25">
      <c r="A6" s="12"/>
      <c r="B6" s="13"/>
      <c r="C6" s="14"/>
      <c r="D6" s="14"/>
      <c r="E6" s="14"/>
      <c r="F6" s="14"/>
      <c r="G6" s="14"/>
      <c r="H6" s="16"/>
      <c r="I6" s="15"/>
    </row>
    <row r="7" spans="1:11" x14ac:dyDescent="0.2">
      <c r="A7" s="12" t="s">
        <v>26</v>
      </c>
      <c r="B7" s="15"/>
      <c r="C7" s="15"/>
      <c r="D7" s="15"/>
      <c r="E7" s="15"/>
      <c r="F7" s="15"/>
      <c r="G7" s="15"/>
      <c r="H7" s="18"/>
      <c r="I7" s="17">
        <f>I4-I5-I6</f>
        <v>22812.5</v>
      </c>
    </row>
    <row r="8" spans="1:11" x14ac:dyDescent="0.2">
      <c r="A8" s="106" t="s">
        <v>54</v>
      </c>
      <c r="B8" s="193">
        <v>2</v>
      </c>
      <c r="C8" s="193">
        <v>11</v>
      </c>
      <c r="D8" s="193">
        <v>7</v>
      </c>
      <c r="E8" s="193">
        <v>5</v>
      </c>
      <c r="F8" s="193">
        <v>5</v>
      </c>
      <c r="G8" s="193">
        <v>7</v>
      </c>
      <c r="H8" s="18"/>
      <c r="I8" s="144">
        <f>SUM(B8:G8)</f>
        <v>37</v>
      </c>
    </row>
    <row r="9" spans="1:11" ht="13.5" thickBot="1" x14ac:dyDescent="0.25">
      <c r="A9" s="19"/>
      <c r="B9" s="19"/>
      <c r="C9" s="19"/>
      <c r="D9" s="19"/>
      <c r="E9" s="19"/>
      <c r="F9" s="19"/>
      <c r="G9" s="19"/>
      <c r="H9" s="145"/>
      <c r="I9" s="19"/>
    </row>
    <row r="10" spans="1:11" x14ac:dyDescent="0.2">
      <c r="A10" s="20" t="s">
        <v>27</v>
      </c>
      <c r="B10" s="20"/>
      <c r="C10" s="20"/>
      <c r="D10" s="20"/>
      <c r="E10" s="20"/>
      <c r="F10" s="20"/>
      <c r="G10" s="20"/>
      <c r="H10" s="21"/>
      <c r="I10" s="20"/>
    </row>
    <row r="11" spans="1:11" ht="25.5" x14ac:dyDescent="0.2">
      <c r="A11" s="191" t="s">
        <v>59</v>
      </c>
      <c r="B11" s="192">
        <v>85.75</v>
      </c>
      <c r="C11" s="192">
        <v>719.03</v>
      </c>
      <c r="D11" s="192">
        <v>1019.17</v>
      </c>
      <c r="E11" s="192">
        <v>435.88</v>
      </c>
      <c r="F11" s="192">
        <v>75.64</v>
      </c>
      <c r="G11" s="192">
        <v>1287</v>
      </c>
      <c r="H11" s="146"/>
      <c r="I11" s="147">
        <f>SUM(B11:G11)</f>
        <v>3622.47</v>
      </c>
    </row>
    <row r="12" spans="1:11" x14ac:dyDescent="0.2">
      <c r="A12" s="19" t="s">
        <v>28</v>
      </c>
      <c r="B12" s="148">
        <f t="shared" ref="B12:G12" si="0">B11/$I$11</f>
        <v>2.3671693623411653E-2</v>
      </c>
      <c r="C12" s="148">
        <f t="shared" si="0"/>
        <v>0.19849163692176885</v>
      </c>
      <c r="D12" s="148">
        <f t="shared" si="0"/>
        <v>0.2813467054247516</v>
      </c>
      <c r="E12" s="148">
        <f t="shared" si="0"/>
        <v>0.12032673838568712</v>
      </c>
      <c r="F12" s="148">
        <f t="shared" si="0"/>
        <v>2.0880780241106209E-2</v>
      </c>
      <c r="G12" s="148">
        <f t="shared" si="0"/>
        <v>0.35528244540327458</v>
      </c>
      <c r="H12" s="149"/>
      <c r="I12" s="150">
        <f>SUM(B12:G12)</f>
        <v>0.99999999999999989</v>
      </c>
    </row>
    <row r="13" spans="1:11" x14ac:dyDescent="0.2">
      <c r="A13" s="23"/>
      <c r="B13" s="151"/>
      <c r="C13" s="151"/>
      <c r="D13" s="151"/>
      <c r="E13" s="151"/>
      <c r="F13" s="151"/>
      <c r="G13" s="151"/>
      <c r="H13" s="152"/>
      <c r="I13" s="151"/>
    </row>
    <row r="14" spans="1:11" x14ac:dyDescent="0.2">
      <c r="A14" s="24" t="s">
        <v>31</v>
      </c>
      <c r="B14" s="28">
        <f>I7*B12*J14</f>
        <v>432.00840862726267</v>
      </c>
      <c r="C14" s="28">
        <f>I7*C12*J14</f>
        <v>3622.472373822282</v>
      </c>
      <c r="D14" s="28">
        <f>I7*D12*J14</f>
        <v>5134.5773740017175</v>
      </c>
      <c r="E14" s="28">
        <f>I7*E12*J14</f>
        <v>2195.96297553879</v>
      </c>
      <c r="F14" s="28">
        <f>I7*F12*J14</f>
        <v>381.07423940018839</v>
      </c>
      <c r="G14" s="28">
        <f>I7*G12*J14</f>
        <v>6483.9046286097619</v>
      </c>
      <c r="H14" s="25"/>
      <c r="I14" s="28">
        <f>SUM(B14:G14)</f>
        <v>18250</v>
      </c>
      <c r="J14" s="153">
        <v>0.8</v>
      </c>
    </row>
    <row r="15" spans="1:11" x14ac:dyDescent="0.2">
      <c r="A15" s="19" t="s">
        <v>32</v>
      </c>
      <c r="B15" s="19"/>
      <c r="C15" s="19"/>
      <c r="D15" s="19"/>
      <c r="E15" s="19"/>
      <c r="F15" s="19"/>
      <c r="G15" s="19"/>
      <c r="H15" s="25"/>
      <c r="I15" s="154">
        <f>SUM(I7*J14)</f>
        <v>18250</v>
      </c>
      <c r="J15" s="81" t="s">
        <v>55</v>
      </c>
    </row>
    <row r="16" spans="1:11" ht="13.5" thickBot="1" x14ac:dyDescent="0.25">
      <c r="A16" s="155"/>
      <c r="B16" s="155"/>
      <c r="C16" s="155"/>
      <c r="D16" s="155"/>
      <c r="E16" s="155"/>
      <c r="F16" s="155"/>
      <c r="G16" s="155"/>
      <c r="H16" s="156"/>
      <c r="I16" s="157"/>
      <c r="J16" s="81"/>
    </row>
    <row r="17" spans="1:10" x14ac:dyDescent="0.2">
      <c r="A17" s="19"/>
      <c r="B17" s="19"/>
      <c r="C17" s="19"/>
      <c r="D17" s="19"/>
      <c r="E17" s="19"/>
      <c r="F17" s="19"/>
      <c r="G17" s="19"/>
      <c r="H17" s="25"/>
      <c r="I17" s="154"/>
      <c r="J17" s="81"/>
    </row>
    <row r="18" spans="1:10" x14ac:dyDescent="0.2">
      <c r="A18" s="106" t="s">
        <v>29</v>
      </c>
      <c r="B18" s="158">
        <f>B11/B8</f>
        <v>42.875</v>
      </c>
      <c r="C18" s="158">
        <f t="shared" ref="C18:G18" si="1">C11/C8</f>
        <v>65.36636363636363</v>
      </c>
      <c r="D18" s="158">
        <f t="shared" si="1"/>
        <v>145.59571428571428</v>
      </c>
      <c r="E18" s="158">
        <f t="shared" si="1"/>
        <v>87.176000000000002</v>
      </c>
      <c r="F18" s="158">
        <f t="shared" si="1"/>
        <v>15.128</v>
      </c>
      <c r="G18" s="158">
        <f t="shared" si="1"/>
        <v>183.85714285714286</v>
      </c>
      <c r="H18" s="159"/>
      <c r="I18" s="160">
        <f>SUM(B18:G18)</f>
        <v>539.99822077922079</v>
      </c>
      <c r="J18" s="81"/>
    </row>
    <row r="19" spans="1:10" x14ac:dyDescent="0.2">
      <c r="A19" s="27" t="s">
        <v>30</v>
      </c>
      <c r="B19" s="161">
        <f t="shared" ref="B19:G19" si="2">B18/$I$18</f>
        <v>7.939840975426013E-2</v>
      </c>
      <c r="C19" s="161">
        <f t="shared" si="2"/>
        <v>0.12104922038824417</v>
      </c>
      <c r="D19" s="161">
        <f t="shared" si="2"/>
        <v>0.26962258148854407</v>
      </c>
      <c r="E19" s="161">
        <f t="shared" si="2"/>
        <v>0.161437568950143</v>
      </c>
      <c r="F19" s="161">
        <f t="shared" si="2"/>
        <v>2.8014907119823844E-2</v>
      </c>
      <c r="G19" s="161">
        <f t="shared" si="2"/>
        <v>0.3404773122989847</v>
      </c>
      <c r="H19" s="152"/>
      <c r="I19" s="151">
        <f>SUM(B19:G19)</f>
        <v>0.99999999999999978</v>
      </c>
    </row>
    <row r="20" spans="1:10" x14ac:dyDescent="0.2">
      <c r="A20" s="27"/>
      <c r="B20" s="161"/>
      <c r="C20" s="161"/>
      <c r="D20" s="161"/>
      <c r="E20" s="161"/>
      <c r="F20" s="161"/>
      <c r="G20" s="161"/>
      <c r="H20" s="152"/>
      <c r="I20" s="151"/>
    </row>
    <row r="21" spans="1:10" x14ac:dyDescent="0.2">
      <c r="A21" s="24" t="s">
        <v>31</v>
      </c>
      <c r="B21" s="28">
        <f>I7*B19*J21</f>
        <v>181.12762225190593</v>
      </c>
      <c r="C21" s="28">
        <f>I7*C19*J21</f>
        <v>276.143534010682</v>
      </c>
      <c r="D21" s="28">
        <f>I7*D19*J21</f>
        <v>615.07651402074123</v>
      </c>
      <c r="E21" s="28">
        <f>I7*E19*J21</f>
        <v>368.27945416751373</v>
      </c>
      <c r="F21" s="28">
        <f>I7*F19*J21</f>
        <v>63.909006867098142</v>
      </c>
      <c r="G21" s="28">
        <f>I7*G19*J21</f>
        <v>776.71386868205889</v>
      </c>
      <c r="H21" s="25"/>
      <c r="I21" s="28">
        <f>SUM(B21:G21)</f>
        <v>2281.25</v>
      </c>
      <c r="J21" s="153">
        <v>0.1</v>
      </c>
    </row>
    <row r="22" spans="1:10" x14ac:dyDescent="0.2">
      <c r="A22" s="106" t="s">
        <v>56</v>
      </c>
      <c r="B22" s="19"/>
      <c r="C22" s="19"/>
      <c r="D22" s="19"/>
      <c r="E22" s="19"/>
      <c r="F22" s="19"/>
      <c r="G22" s="19"/>
      <c r="H22" s="25"/>
      <c r="I22" s="154">
        <f>SUM(I7*J21)</f>
        <v>2281.25</v>
      </c>
      <c r="J22" s="81" t="s">
        <v>55</v>
      </c>
    </row>
    <row r="23" spans="1:10" ht="13.5" thickBot="1" x14ac:dyDescent="0.25">
      <c r="A23" s="155"/>
      <c r="B23" s="155"/>
      <c r="C23" s="155"/>
      <c r="D23" s="155"/>
      <c r="E23" s="155"/>
      <c r="F23" s="155"/>
      <c r="G23" s="155"/>
      <c r="H23" s="156"/>
      <c r="I23" s="157"/>
    </row>
    <row r="24" spans="1:10" x14ac:dyDescent="0.2">
      <c r="A24" s="28"/>
      <c r="B24" s="162"/>
      <c r="C24" s="162"/>
      <c r="D24" s="162"/>
      <c r="E24" s="162"/>
      <c r="F24" s="162"/>
      <c r="G24" s="162"/>
      <c r="H24" s="25"/>
      <c r="I24" s="162"/>
      <c r="J24" s="81"/>
    </row>
    <row r="25" spans="1:10" x14ac:dyDescent="0.2">
      <c r="A25" s="27" t="s">
        <v>33</v>
      </c>
      <c r="B25" s="197">
        <v>2</v>
      </c>
      <c r="C25" s="197">
        <v>6</v>
      </c>
      <c r="D25" s="197">
        <v>7</v>
      </c>
      <c r="E25" s="197">
        <v>8</v>
      </c>
      <c r="F25" s="197">
        <v>10</v>
      </c>
      <c r="G25" s="197">
        <v>7</v>
      </c>
      <c r="H25" s="22"/>
      <c r="I25" s="29">
        <f>SUM(B25:G25)</f>
        <v>40</v>
      </c>
      <c r="J25" s="81"/>
    </row>
    <row r="26" spans="1:10" x14ac:dyDescent="0.2">
      <c r="A26" s="26" t="s">
        <v>30</v>
      </c>
      <c r="B26" s="163">
        <f t="shared" ref="B26:G26" si="3">B25/$I$25</f>
        <v>0.05</v>
      </c>
      <c r="C26" s="163">
        <f t="shared" si="3"/>
        <v>0.15</v>
      </c>
      <c r="D26" s="163">
        <f t="shared" si="3"/>
        <v>0.17499999999999999</v>
      </c>
      <c r="E26" s="163">
        <f t="shared" si="3"/>
        <v>0.2</v>
      </c>
      <c r="F26" s="163">
        <f t="shared" si="3"/>
        <v>0.25</v>
      </c>
      <c r="G26" s="163">
        <f t="shared" si="3"/>
        <v>0.17499999999999999</v>
      </c>
      <c r="H26" s="164"/>
      <c r="I26" s="165">
        <f>SUM(B26:G26)</f>
        <v>1</v>
      </c>
    </row>
    <row r="27" spans="1:10" x14ac:dyDescent="0.2">
      <c r="A27" s="26"/>
      <c r="B27" s="163"/>
      <c r="C27" s="163"/>
      <c r="D27" s="163"/>
      <c r="E27" s="163"/>
      <c r="F27" s="163"/>
      <c r="G27" s="163"/>
      <c r="H27" s="164"/>
      <c r="I27" s="165"/>
    </row>
    <row r="28" spans="1:10" x14ac:dyDescent="0.2">
      <c r="A28" s="24" t="s">
        <v>34</v>
      </c>
      <c r="B28" s="30">
        <f>I7*B26*J28</f>
        <v>114.0625</v>
      </c>
      <c r="C28" s="30">
        <f>I7*C26*J28</f>
        <v>342.1875</v>
      </c>
      <c r="D28" s="30">
        <f>I7*D26*J28</f>
        <v>399.21875</v>
      </c>
      <c r="E28" s="30">
        <f>I7*E26*J28</f>
        <v>456.25</v>
      </c>
      <c r="F28" s="30">
        <f>I7*F26*J28</f>
        <v>570.3125</v>
      </c>
      <c r="G28" s="30">
        <f>I7*G26*J28</f>
        <v>399.21875</v>
      </c>
      <c r="H28" s="22"/>
      <c r="I28" s="30">
        <f>SUM(B28:G28)</f>
        <v>2281.25</v>
      </c>
      <c r="J28" s="166">
        <v>0.1</v>
      </c>
    </row>
    <row r="29" spans="1:10" x14ac:dyDescent="0.2">
      <c r="A29" s="167"/>
      <c r="B29" s="30"/>
      <c r="C29" s="30"/>
      <c r="D29" s="30"/>
      <c r="E29" s="30"/>
      <c r="F29" s="30"/>
      <c r="G29" s="30"/>
      <c r="H29" s="22"/>
      <c r="I29" s="168">
        <f>SUM(I7*J28)</f>
        <v>2281.25</v>
      </c>
      <c r="J29" s="169" t="s">
        <v>55</v>
      </c>
    </row>
    <row r="30" spans="1:10" ht="13.5" thickBot="1" x14ac:dyDescent="0.25">
      <c r="A30" s="31"/>
      <c r="B30" s="32"/>
      <c r="C30" s="32"/>
      <c r="D30" s="32"/>
      <c r="E30" s="32"/>
      <c r="F30" s="32"/>
      <c r="G30" s="32"/>
      <c r="H30" s="139"/>
      <c r="I30" s="32"/>
    </row>
    <row r="31" spans="1:10" ht="13.5" thickBot="1" x14ac:dyDescent="0.25">
      <c r="A31" s="33" t="s">
        <v>35</v>
      </c>
      <c r="B31" s="34">
        <f t="shared" ref="B31:H31" si="4">SUM(B5+B14+B21+B28)</f>
        <v>2027.1985308791686</v>
      </c>
      <c r="C31" s="34">
        <f t="shared" si="4"/>
        <v>5540.8034078329638</v>
      </c>
      <c r="D31" s="34">
        <f t="shared" si="4"/>
        <v>7448.8726380224589</v>
      </c>
      <c r="E31" s="34">
        <f t="shared" si="4"/>
        <v>4320.4924297063044</v>
      </c>
      <c r="F31" s="34">
        <f t="shared" si="4"/>
        <v>2315.2957462672866</v>
      </c>
      <c r="G31" s="34">
        <f t="shared" si="4"/>
        <v>8959.8372472918199</v>
      </c>
      <c r="H31" s="34">
        <f t="shared" si="4"/>
        <v>2000</v>
      </c>
      <c r="I31" s="34">
        <f>SUM(B31:H31)</f>
        <v>32612.5</v>
      </c>
      <c r="J31" s="169"/>
    </row>
    <row r="32" spans="1:10" ht="13.5" thickBot="1" x14ac:dyDescent="0.25">
      <c r="A32" s="170" t="s">
        <v>61</v>
      </c>
      <c r="B32" s="171">
        <f t="shared" ref="B32:G32" si="5">B31/29*14</f>
        <v>978.64756663132266</v>
      </c>
      <c r="C32" s="171">
        <f t="shared" si="5"/>
        <v>2674.8706106779828</v>
      </c>
      <c r="D32" s="172">
        <f t="shared" si="5"/>
        <v>3596.0074804246351</v>
      </c>
      <c r="E32" s="171">
        <f t="shared" si="5"/>
        <v>2085.7549660651125</v>
      </c>
      <c r="F32" s="171">
        <f t="shared" si="5"/>
        <v>1117.7289809566212</v>
      </c>
      <c r="G32" s="171">
        <f t="shared" si="5"/>
        <v>4325.4386711063953</v>
      </c>
      <c r="H32" s="171">
        <f>H31/29*14</f>
        <v>965.51724137931046</v>
      </c>
      <c r="I32" s="171">
        <f>SUM(B32:H32)</f>
        <v>15743.965517241379</v>
      </c>
    </row>
    <row r="33" spans="1:9" ht="13.5" thickBot="1" x14ac:dyDescent="0.25">
      <c r="A33" s="173" t="s">
        <v>62</v>
      </c>
      <c r="B33" s="174">
        <f t="shared" ref="B33:G33" si="6">B31/29*15</f>
        <v>1048.5509642478457</v>
      </c>
      <c r="C33" s="174">
        <f t="shared" si="6"/>
        <v>2865.9327971549815</v>
      </c>
      <c r="D33" s="175">
        <f t="shared" si="6"/>
        <v>3852.8651575978233</v>
      </c>
      <c r="E33" s="174">
        <f t="shared" si="6"/>
        <v>2234.7374636411919</v>
      </c>
      <c r="F33" s="174">
        <f t="shared" si="6"/>
        <v>1197.5667653106657</v>
      </c>
      <c r="G33" s="174">
        <f t="shared" si="6"/>
        <v>4634.3985761854237</v>
      </c>
      <c r="H33" s="174">
        <f>H31/29*15</f>
        <v>1034.4827586206898</v>
      </c>
      <c r="I33" s="174">
        <f>SUM(B33:H33)</f>
        <v>16868.53448275862</v>
      </c>
    </row>
    <row r="34" spans="1:9" x14ac:dyDescent="0.2">
      <c r="H34" s="134"/>
    </row>
    <row r="37" spans="1:9" x14ac:dyDescent="0.2">
      <c r="B37" s="105"/>
    </row>
    <row r="38" spans="1:9" x14ac:dyDescent="0.2">
      <c r="B38" s="105"/>
    </row>
  </sheetData>
  <mergeCells count="1">
    <mergeCell ref="A1:I1"/>
  </mergeCells>
  <conditionalFormatting sqref="H6">
    <cfRule type="cellIs" dxfId="1" priority="1" stopIfTrue="1" operator="greaterThanOrEqual">
      <formula>0</formula>
    </cfRule>
    <cfRule type="cellIs" dxfId="0" priority="2" stopIfTrue="1" operator="lessThan">
      <formula>0</formula>
    </cfRule>
  </conditionalFormatting>
  <pageMargins left="0.7" right="0.7" top="0.78740157499999996" bottom="0.78740157499999996" header="0.3" footer="0.3"/>
  <pageSetup paperSize="9" scale="7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pageSetUpPr fitToPage="1"/>
  </sheetPr>
  <dimension ref="A1:K20"/>
  <sheetViews>
    <sheetView topLeftCell="A4" zoomScaleNormal="100" zoomScaleSheetLayoutView="100" workbookViewId="0">
      <selection activeCell="B6" sqref="B6"/>
    </sheetView>
  </sheetViews>
  <sheetFormatPr baseColWidth="10" defaultColWidth="11.42578125" defaultRowHeight="14.25" outlineLevelCol="1" x14ac:dyDescent="0.2"/>
  <cols>
    <col min="1" max="1" width="5.5703125" style="65" customWidth="1"/>
    <col min="2" max="2" width="31.140625" style="66" customWidth="1"/>
    <col min="3" max="3" width="36.140625" style="67" customWidth="1" outlineLevel="1"/>
    <col min="4" max="4" width="7.7109375" style="68" bestFit="1" customWidth="1" outlineLevel="1"/>
    <col min="5" max="5" width="7.28515625" style="69" customWidth="1" outlineLevel="1"/>
    <col min="6" max="6" width="11" style="70" customWidth="1" outlineLevel="1"/>
    <col min="7" max="7" width="12.5703125" style="71" bestFit="1" customWidth="1" outlineLevel="1"/>
    <col min="8" max="8" width="17.28515625" style="73" bestFit="1" customWidth="1" outlineLevel="1"/>
    <col min="9" max="9" width="15.85546875" style="71" customWidth="1"/>
    <col min="10" max="10" width="16.85546875" style="73" bestFit="1" customWidth="1"/>
    <col min="11" max="11" width="14.28515625" style="38" bestFit="1" customWidth="1"/>
    <col min="12" max="13" width="17.42578125" style="38" customWidth="1"/>
    <col min="14" max="14" width="16.5703125" style="38" customWidth="1"/>
    <col min="15" max="16384" width="11.42578125" style="38"/>
  </cols>
  <sheetData>
    <row r="1" spans="1:11" ht="94.5" customHeight="1" thickBot="1" x14ac:dyDescent="0.25">
      <c r="A1" s="35"/>
      <c r="B1" s="280" t="s">
        <v>65</v>
      </c>
      <c r="C1" s="280"/>
      <c r="D1" s="36"/>
      <c r="E1" s="36"/>
      <c r="F1" s="36"/>
      <c r="G1" s="36"/>
      <c r="H1" s="36"/>
      <c r="I1" s="37" t="s">
        <v>37</v>
      </c>
      <c r="J1" s="37" t="s">
        <v>38</v>
      </c>
    </row>
    <row r="2" spans="1:11" s="45" customFormat="1" ht="60.75" thickBot="1" x14ac:dyDescent="0.3">
      <c r="A2" s="39" t="s">
        <v>0</v>
      </c>
      <c r="B2" s="40" t="s">
        <v>78</v>
      </c>
      <c r="C2" s="41" t="s">
        <v>9</v>
      </c>
      <c r="D2" s="40" t="s">
        <v>1</v>
      </c>
      <c r="E2" s="40" t="s">
        <v>2</v>
      </c>
      <c r="F2" s="40" t="s">
        <v>12</v>
      </c>
      <c r="G2" s="42" t="s">
        <v>3</v>
      </c>
      <c r="H2" s="42" t="s">
        <v>4</v>
      </c>
      <c r="I2" s="42" t="s">
        <v>5</v>
      </c>
      <c r="J2" s="43" t="s">
        <v>6</v>
      </c>
      <c r="K2" s="44"/>
    </row>
    <row r="3" spans="1:11" s="57" customFormat="1" ht="51" customHeight="1" x14ac:dyDescent="0.2">
      <c r="A3" s="52"/>
      <c r="B3" s="53" t="s">
        <v>36</v>
      </c>
      <c r="C3" s="54"/>
      <c r="D3" s="52"/>
      <c r="E3" s="55"/>
      <c r="F3" s="55"/>
      <c r="G3" s="56"/>
      <c r="H3" s="56"/>
      <c r="I3" s="56"/>
      <c r="J3" s="56"/>
      <c r="K3" s="44"/>
    </row>
    <row r="4" spans="1:11" s="57" customFormat="1" ht="51" customHeight="1" x14ac:dyDescent="0.2">
      <c r="A4" s="52"/>
      <c r="B4" s="78" t="s">
        <v>69</v>
      </c>
      <c r="C4" s="214"/>
      <c r="D4" s="206"/>
      <c r="E4" s="207"/>
      <c r="F4" s="208"/>
      <c r="G4" s="64"/>
      <c r="H4" s="56"/>
      <c r="I4" s="56"/>
      <c r="J4" s="56"/>
      <c r="K4" s="44"/>
    </row>
    <row r="5" spans="1:11" s="63" customFormat="1" ht="71.25" x14ac:dyDescent="0.2">
      <c r="A5" s="212">
        <v>1</v>
      </c>
      <c r="B5" s="211" t="s">
        <v>79</v>
      </c>
      <c r="C5" s="213" t="s">
        <v>9</v>
      </c>
      <c r="D5" s="212"/>
      <c r="E5" s="208"/>
      <c r="F5" s="256">
        <f>E5*15</f>
        <v>0</v>
      </c>
      <c r="G5" s="56"/>
      <c r="H5" s="258">
        <f>F5*G5</f>
        <v>0</v>
      </c>
      <c r="I5" s="61"/>
      <c r="J5" s="258">
        <f>H5+I5</f>
        <v>0</v>
      </c>
      <c r="K5" s="44"/>
    </row>
    <row r="6" spans="1:11" s="63" customFormat="1" ht="72" thickBot="1" x14ac:dyDescent="0.25">
      <c r="A6" s="235">
        <v>2</v>
      </c>
      <c r="B6" s="223" t="s">
        <v>79</v>
      </c>
      <c r="C6" s="236" t="s">
        <v>9</v>
      </c>
      <c r="D6" s="235"/>
      <c r="E6" s="225"/>
      <c r="F6" s="257">
        <f>E6*15</f>
        <v>0</v>
      </c>
      <c r="G6" s="237"/>
      <c r="H6" s="259">
        <f>F6*G6</f>
        <v>0</v>
      </c>
      <c r="I6" s="227"/>
      <c r="J6" s="259">
        <f>H6+I6</f>
        <v>0</v>
      </c>
      <c r="K6" s="44"/>
    </row>
    <row r="7" spans="1:11" s="57" customFormat="1" ht="51" customHeight="1" x14ac:dyDescent="0.2">
      <c r="A7" s="52"/>
      <c r="B7" s="78" t="s">
        <v>69</v>
      </c>
      <c r="C7" s="214"/>
      <c r="D7" s="206"/>
      <c r="E7" s="207"/>
      <c r="F7" s="253"/>
      <c r="G7" s="64"/>
      <c r="H7" s="56"/>
      <c r="I7" s="56"/>
      <c r="J7" s="56"/>
      <c r="K7" s="44"/>
    </row>
    <row r="8" spans="1:11" s="63" customFormat="1" ht="72" thickBot="1" x14ac:dyDescent="0.25">
      <c r="A8" s="235">
        <v>3</v>
      </c>
      <c r="B8" s="223" t="s">
        <v>79</v>
      </c>
      <c r="C8" s="236" t="s">
        <v>9</v>
      </c>
      <c r="D8" s="235"/>
      <c r="E8" s="225"/>
      <c r="F8" s="257">
        <f>E8*15</f>
        <v>0</v>
      </c>
      <c r="G8" s="237"/>
      <c r="H8" s="259">
        <f>F8*G8</f>
        <v>0</v>
      </c>
      <c r="I8" s="227"/>
      <c r="J8" s="259">
        <f>H8+I8</f>
        <v>0</v>
      </c>
      <c r="K8" s="44"/>
    </row>
    <row r="9" spans="1:11" s="57" customFormat="1" ht="51" customHeight="1" x14ac:dyDescent="0.2">
      <c r="A9" s="52"/>
      <c r="B9" s="78" t="s">
        <v>69</v>
      </c>
      <c r="C9" s="214"/>
      <c r="D9" s="206"/>
      <c r="E9" s="207"/>
      <c r="F9" s="253"/>
      <c r="G9" s="64"/>
      <c r="H9" s="56"/>
      <c r="I9" s="56"/>
      <c r="J9" s="56"/>
      <c r="K9" s="44"/>
    </row>
    <row r="10" spans="1:11" s="63" customFormat="1" ht="71.25" x14ac:dyDescent="0.2">
      <c r="A10" s="212">
        <v>4</v>
      </c>
      <c r="B10" s="211" t="s">
        <v>79</v>
      </c>
      <c r="C10" s="213" t="s">
        <v>9</v>
      </c>
      <c r="D10" s="212"/>
      <c r="E10" s="208"/>
      <c r="F10" s="256">
        <f>E10*15</f>
        <v>0</v>
      </c>
      <c r="G10" s="56"/>
      <c r="H10" s="258">
        <f>F10*G10</f>
        <v>0</v>
      </c>
      <c r="I10" s="61"/>
      <c r="J10" s="258">
        <f>H10+I10</f>
        <v>0</v>
      </c>
      <c r="K10" s="44"/>
    </row>
    <row r="11" spans="1:11" s="63" customFormat="1" ht="71.25" x14ac:dyDescent="0.2">
      <c r="A11" s="212">
        <v>5</v>
      </c>
      <c r="B11" s="211" t="s">
        <v>79</v>
      </c>
      <c r="C11" s="213" t="s">
        <v>9</v>
      </c>
      <c r="D11" s="212"/>
      <c r="E11" s="208"/>
      <c r="F11" s="256">
        <f>E11*15</f>
        <v>0</v>
      </c>
      <c r="G11" s="56"/>
      <c r="H11" s="258">
        <f>F11*G11</f>
        <v>0</v>
      </c>
      <c r="I11" s="61"/>
      <c r="J11" s="258">
        <f>H11+I11</f>
        <v>0</v>
      </c>
      <c r="K11" s="44"/>
    </row>
    <row r="12" spans="1:11" s="63" customFormat="1" ht="72" thickBot="1" x14ac:dyDescent="0.25">
      <c r="A12" s="222">
        <v>6</v>
      </c>
      <c r="B12" s="223" t="s">
        <v>79</v>
      </c>
      <c r="C12" s="236" t="s">
        <v>9</v>
      </c>
      <c r="D12" s="222"/>
      <c r="E12" s="224"/>
      <c r="F12" s="257">
        <f>E12*15</f>
        <v>0</v>
      </c>
      <c r="G12" s="226"/>
      <c r="H12" s="259">
        <f>F12*G12</f>
        <v>0</v>
      </c>
      <c r="I12" s="227"/>
      <c r="J12" s="259">
        <f>H12+I12</f>
        <v>0</v>
      </c>
      <c r="K12" s="44"/>
    </row>
    <row r="13" spans="1:11" s="63" customFormat="1" ht="30.75" customHeight="1" thickBot="1" x14ac:dyDescent="0.25">
      <c r="A13" s="215"/>
      <c r="B13" s="216" t="s">
        <v>11</v>
      </c>
      <c r="C13" s="217"/>
      <c r="D13" s="218"/>
      <c r="E13" s="219"/>
      <c r="F13" s="220"/>
      <c r="G13" s="221"/>
      <c r="H13" s="260">
        <f>SUM(H3:H12)</f>
        <v>0</v>
      </c>
      <c r="I13" s="260">
        <f>SUM(I3:I12)</f>
        <v>0</v>
      </c>
      <c r="J13" s="261">
        <f>SUM(J3:J12)</f>
        <v>0</v>
      </c>
      <c r="K13" s="44"/>
    </row>
    <row r="14" spans="1:11" s="63" customFormat="1" ht="57" customHeight="1" thickTop="1" x14ac:dyDescent="0.2">
      <c r="A14" s="65"/>
      <c r="B14" s="66"/>
      <c r="C14" s="67"/>
      <c r="D14" s="68"/>
      <c r="E14" s="69"/>
      <c r="F14" s="70"/>
      <c r="G14" s="71"/>
      <c r="H14" s="72"/>
      <c r="I14" s="71"/>
      <c r="J14" s="72"/>
      <c r="K14" s="44"/>
    </row>
    <row r="15" spans="1:11" s="63" customFormat="1" ht="57" customHeight="1" x14ac:dyDescent="0.2">
      <c r="A15" s="65"/>
      <c r="B15" s="66"/>
      <c r="C15" s="67"/>
      <c r="D15" s="68"/>
      <c r="E15" s="69"/>
      <c r="F15" s="70"/>
      <c r="G15" s="71"/>
      <c r="H15" s="72"/>
      <c r="I15" s="71"/>
      <c r="J15" s="72"/>
      <c r="K15" s="44"/>
    </row>
    <row r="16" spans="1:11" s="63" customFormat="1" ht="57" customHeight="1" x14ac:dyDescent="0.2">
      <c r="A16" s="65"/>
      <c r="B16" s="66"/>
      <c r="C16" s="67"/>
      <c r="D16" s="68"/>
      <c r="E16" s="69"/>
      <c r="F16" s="70"/>
      <c r="G16" s="71"/>
      <c r="H16" s="72"/>
      <c r="I16" s="71"/>
      <c r="J16" s="72"/>
      <c r="K16" s="44"/>
    </row>
    <row r="17" spans="1:11" s="63" customFormat="1" ht="57" customHeight="1" x14ac:dyDescent="0.2">
      <c r="A17" s="65"/>
      <c r="B17" s="66"/>
      <c r="C17" s="67"/>
      <c r="D17" s="68"/>
      <c r="E17" s="69"/>
      <c r="F17" s="70"/>
      <c r="G17" s="71"/>
      <c r="H17" s="73"/>
      <c r="I17" s="71"/>
      <c r="J17" s="73"/>
      <c r="K17" s="44"/>
    </row>
    <row r="18" spans="1:11" s="63" customFormat="1" ht="57" customHeight="1" x14ac:dyDescent="0.2">
      <c r="A18" s="65"/>
      <c r="B18" s="66"/>
      <c r="C18" s="67"/>
      <c r="D18" s="68"/>
      <c r="E18" s="69"/>
      <c r="F18" s="70"/>
      <c r="G18" s="71"/>
      <c r="H18" s="73"/>
      <c r="I18" s="71"/>
      <c r="J18" s="73"/>
      <c r="K18" s="44"/>
    </row>
    <row r="19" spans="1:11" s="63" customFormat="1" ht="57" customHeight="1" x14ac:dyDescent="0.2">
      <c r="A19" s="65"/>
      <c r="B19" s="66"/>
      <c r="C19" s="67"/>
      <c r="D19" s="68"/>
      <c r="E19" s="69"/>
      <c r="F19" s="70"/>
      <c r="G19" s="71"/>
      <c r="H19" s="73"/>
      <c r="I19" s="71"/>
      <c r="J19" s="73"/>
      <c r="K19" s="44"/>
    </row>
    <row r="20" spans="1:11" x14ac:dyDescent="0.2">
      <c r="K20" s="44"/>
    </row>
  </sheetData>
  <sheetProtection selectLockedCells="1"/>
  <mergeCells count="1">
    <mergeCell ref="B1:C1"/>
  </mergeCells>
  <phoneticPr fontId="3" type="noConversion"/>
  <dataValidations count="5">
    <dataValidation showInputMessage="1" showErrorMessage="1" sqref="G1 K9:K20" xr:uid="{00000000-0002-0000-0100-000000000000}"/>
    <dataValidation type="list" showInputMessage="1" showErrorMessage="1" sqref="E13:E65534 E10:E11 E2:E3" xr:uid="{00000000-0002-0000-0100-000001000000}">
      <formula1>"1, 2, 3, 4, 5, 6, 7, 8"</formula1>
    </dataValidation>
    <dataValidation type="list" showInputMessage="1" showErrorMessage="1" sqref="E12 E4:E9" xr:uid="{00000000-0002-0000-0100-000002000000}">
      <formula1>"1, 2, 3, 4, 5, 6, 7, 8, 9"</formula1>
    </dataValidation>
    <dataValidation type="decimal" allowBlank="1" showInputMessage="1" showErrorMessage="1" error="Bitte tragen Sie hier eine Zahl ein!!!" sqref="I12 I6 I9" xr:uid="{00000000-0002-0000-0100-000003000000}">
      <formula1>0</formula1>
      <formula2>2000</formula2>
    </dataValidation>
    <dataValidation type="list" showInputMessage="1" showErrorMessage="1" error="Diese Eingabe ist nicht möglich!" sqref="D2:D65534" xr:uid="{00000000-0002-0000-0100-000004000000}">
      <formula1>"J, N"</formula1>
    </dataValidation>
  </dataValidations>
  <pageMargins left="0.70866141732283472" right="0.70866141732283472" top="0.78740157480314965" bottom="0.78740157480314965" header="0.31496062992125984" footer="0.31496062992125984"/>
  <pageSetup paperSize="9" scale="82" fitToHeight="0" orientation="landscape" r:id="rId1"/>
  <ignoredErrors>
    <ignoredError sqref="H5:H6 J5:J6 H8 J8 J10 H11:J12 H10:I10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1">
    <pageSetUpPr fitToPage="1"/>
  </sheetPr>
  <dimension ref="A1:J14"/>
  <sheetViews>
    <sheetView topLeftCell="A7" zoomScaleNormal="100" zoomScaleSheetLayoutView="100" workbookViewId="0">
      <selection activeCell="B6" sqref="B6"/>
    </sheetView>
  </sheetViews>
  <sheetFormatPr baseColWidth="10" defaultColWidth="11.42578125" defaultRowHeight="14.25" outlineLevelCol="1" x14ac:dyDescent="0.2"/>
  <cols>
    <col min="1" max="1" width="5.5703125" style="65" customWidth="1"/>
    <col min="2" max="2" width="34.42578125" style="66" customWidth="1"/>
    <col min="3" max="3" width="36.140625" style="67" customWidth="1" outlineLevel="1"/>
    <col min="4" max="4" width="7.7109375" style="68" bestFit="1" customWidth="1" outlineLevel="1"/>
    <col min="5" max="5" width="7.28515625" style="69" customWidth="1" outlineLevel="1"/>
    <col min="6" max="6" width="11" style="70" customWidth="1" outlineLevel="1"/>
    <col min="7" max="7" width="12.5703125" style="71" bestFit="1" customWidth="1" outlineLevel="1"/>
    <col min="8" max="8" width="17.28515625" style="73" bestFit="1" customWidth="1" outlineLevel="1"/>
    <col min="9" max="9" width="15.85546875" style="71" customWidth="1"/>
    <col min="10" max="10" width="16.85546875" style="73" bestFit="1" customWidth="1"/>
    <col min="11" max="16384" width="11.42578125" style="38"/>
  </cols>
  <sheetData>
    <row r="1" spans="1:10" ht="94.5" customHeight="1" thickBot="1" x14ac:dyDescent="0.25">
      <c r="A1" s="35"/>
      <c r="B1" s="280" t="s">
        <v>65</v>
      </c>
      <c r="C1" s="280"/>
      <c r="D1" s="36"/>
      <c r="E1" s="36"/>
      <c r="F1" s="36"/>
      <c r="G1" s="36"/>
      <c r="H1" s="36"/>
      <c r="I1" s="37" t="s">
        <v>37</v>
      </c>
      <c r="J1" s="37" t="s">
        <v>38</v>
      </c>
    </row>
    <row r="2" spans="1:10" s="45" customFormat="1" ht="60.75" thickBot="1" x14ac:dyDescent="0.3">
      <c r="A2" s="39" t="s">
        <v>0</v>
      </c>
      <c r="B2" s="40" t="s">
        <v>78</v>
      </c>
      <c r="C2" s="41" t="s">
        <v>9</v>
      </c>
      <c r="D2" s="40" t="s">
        <v>1</v>
      </c>
      <c r="E2" s="40" t="s">
        <v>2</v>
      </c>
      <c r="F2" s="40" t="s">
        <v>12</v>
      </c>
      <c r="G2" s="42" t="s">
        <v>3</v>
      </c>
      <c r="H2" s="42" t="s">
        <v>4</v>
      </c>
      <c r="I2" s="42" t="s">
        <v>5</v>
      </c>
      <c r="J2" s="43" t="s">
        <v>6</v>
      </c>
    </row>
    <row r="3" spans="1:10" s="63" customFormat="1" ht="57" customHeight="1" x14ac:dyDescent="0.2">
      <c r="A3" s="52"/>
      <c r="B3" s="53" t="s">
        <v>13</v>
      </c>
      <c r="C3" s="54"/>
      <c r="D3" s="52"/>
      <c r="E3" s="55"/>
      <c r="F3" s="55"/>
      <c r="G3" s="56"/>
      <c r="H3" s="56"/>
      <c r="I3" s="56"/>
      <c r="J3" s="56"/>
    </row>
    <row r="4" spans="1:10" s="63" customFormat="1" ht="57" customHeight="1" x14ac:dyDescent="0.2">
      <c r="A4" s="52"/>
      <c r="B4" s="78" t="s">
        <v>69</v>
      </c>
      <c r="C4" s="214"/>
      <c r="D4" s="206"/>
      <c r="E4" s="207"/>
      <c r="F4" s="208"/>
      <c r="G4" s="64"/>
      <c r="H4" s="56"/>
      <c r="I4" s="56"/>
      <c r="J4" s="56"/>
    </row>
    <row r="5" spans="1:10" s="63" customFormat="1" ht="71.25" x14ac:dyDescent="0.2">
      <c r="A5" s="212">
        <v>1</v>
      </c>
      <c r="B5" s="211" t="s">
        <v>79</v>
      </c>
      <c r="C5" s="213" t="s">
        <v>9</v>
      </c>
      <c r="D5" s="212"/>
      <c r="E5" s="208"/>
      <c r="F5" s="256">
        <f>E5*15</f>
        <v>0</v>
      </c>
      <c r="G5" s="56"/>
      <c r="H5" s="258">
        <f>F5*G5</f>
        <v>0</v>
      </c>
      <c r="I5" s="61"/>
      <c r="J5" s="258">
        <f>H5+I5</f>
        <v>0</v>
      </c>
    </row>
    <row r="6" spans="1:10" s="63" customFormat="1" ht="72" thickBot="1" x14ac:dyDescent="0.25">
      <c r="A6" s="262">
        <v>2</v>
      </c>
      <c r="B6" s="223" t="s">
        <v>79</v>
      </c>
      <c r="C6" s="236" t="s">
        <v>9</v>
      </c>
      <c r="D6" s="262"/>
      <c r="E6" s="264"/>
      <c r="F6" s="257">
        <f>E6*15</f>
        <v>0</v>
      </c>
      <c r="G6" s="265"/>
      <c r="H6" s="266">
        <f>F6*G6</f>
        <v>0</v>
      </c>
      <c r="I6" s="267"/>
      <c r="J6" s="266">
        <f>H6+I6</f>
        <v>0</v>
      </c>
    </row>
    <row r="7" spans="1:10" s="63" customFormat="1" ht="57" customHeight="1" x14ac:dyDescent="0.2">
      <c r="A7" s="52"/>
      <c r="B7" s="78" t="s">
        <v>69</v>
      </c>
      <c r="C7" s="214"/>
      <c r="D7" s="206"/>
      <c r="E7" s="207"/>
      <c r="F7" s="253"/>
      <c r="G7" s="64"/>
      <c r="H7" s="56"/>
      <c r="I7" s="56"/>
      <c r="J7" s="56"/>
    </row>
    <row r="8" spans="1:10" s="63" customFormat="1" ht="72" thickBot="1" x14ac:dyDescent="0.25">
      <c r="A8" s="235">
        <v>3</v>
      </c>
      <c r="B8" s="223" t="s">
        <v>79</v>
      </c>
      <c r="C8" s="236" t="s">
        <v>9</v>
      </c>
      <c r="D8" s="235"/>
      <c r="E8" s="225"/>
      <c r="F8" s="257">
        <f>E8*15</f>
        <v>0</v>
      </c>
      <c r="G8" s="237"/>
      <c r="H8" s="259">
        <f>F8*G8</f>
        <v>0</v>
      </c>
      <c r="I8" s="227"/>
      <c r="J8" s="259">
        <f>H8+I8</f>
        <v>0</v>
      </c>
    </row>
    <row r="9" spans="1:10" s="63" customFormat="1" ht="57" customHeight="1" x14ac:dyDescent="0.2">
      <c r="A9" s="52"/>
      <c r="B9" s="78" t="s">
        <v>69</v>
      </c>
      <c r="C9" s="214"/>
      <c r="D9" s="206"/>
      <c r="E9" s="207"/>
      <c r="F9" s="253"/>
      <c r="G9" s="64"/>
      <c r="H9" s="56"/>
      <c r="I9" s="56"/>
      <c r="J9" s="56"/>
    </row>
    <row r="10" spans="1:10" s="63" customFormat="1" ht="71.25" x14ac:dyDescent="0.2">
      <c r="A10" s="212">
        <v>4</v>
      </c>
      <c r="B10" s="211" t="s">
        <v>79</v>
      </c>
      <c r="C10" s="213" t="s">
        <v>9</v>
      </c>
      <c r="D10" s="212"/>
      <c r="E10" s="208"/>
      <c r="F10" s="256">
        <f>E10*15</f>
        <v>0</v>
      </c>
      <c r="G10" s="56"/>
      <c r="H10" s="258">
        <f>F10*G10</f>
        <v>0</v>
      </c>
      <c r="I10" s="61"/>
      <c r="J10" s="258">
        <f>H10+I10</f>
        <v>0</v>
      </c>
    </row>
    <row r="11" spans="1:10" s="63" customFormat="1" ht="71.25" x14ac:dyDescent="0.2">
      <c r="A11" s="212">
        <v>5</v>
      </c>
      <c r="B11" s="211" t="s">
        <v>79</v>
      </c>
      <c r="C11" s="213" t="s">
        <v>9</v>
      </c>
      <c r="D11" s="212"/>
      <c r="E11" s="208"/>
      <c r="F11" s="256">
        <f>E11*15</f>
        <v>0</v>
      </c>
      <c r="G11" s="56"/>
      <c r="H11" s="258">
        <f>F11*G11</f>
        <v>0</v>
      </c>
      <c r="I11" s="61"/>
      <c r="J11" s="258">
        <f>H11+I11</f>
        <v>0</v>
      </c>
    </row>
    <row r="12" spans="1:10" s="228" customFormat="1" ht="72" thickBot="1" x14ac:dyDescent="0.25">
      <c r="A12" s="222">
        <v>6</v>
      </c>
      <c r="B12" s="223" t="s">
        <v>79</v>
      </c>
      <c r="C12" s="236" t="s">
        <v>9</v>
      </c>
      <c r="D12" s="222"/>
      <c r="E12" s="224"/>
      <c r="F12" s="257">
        <f>E12*15</f>
        <v>0</v>
      </c>
      <c r="G12" s="226"/>
      <c r="H12" s="259">
        <f>F12*G12</f>
        <v>0</v>
      </c>
      <c r="I12" s="227"/>
      <c r="J12" s="259">
        <f>H12+I12</f>
        <v>0</v>
      </c>
    </row>
    <row r="13" spans="1:10" s="63" customFormat="1" ht="29.25" customHeight="1" thickBot="1" x14ac:dyDescent="0.25">
      <c r="A13" s="215"/>
      <c r="B13" s="216" t="s">
        <v>11</v>
      </c>
      <c r="C13" s="217"/>
      <c r="D13" s="218"/>
      <c r="E13" s="219"/>
      <c r="F13" s="220"/>
      <c r="G13" s="221"/>
      <c r="H13" s="260">
        <f>SUM(H3:H12)</f>
        <v>0</v>
      </c>
      <c r="I13" s="260">
        <f>SUM(I3:I12)</f>
        <v>0</v>
      </c>
      <c r="J13" s="261">
        <f>SUM(J3:J12)</f>
        <v>0</v>
      </c>
    </row>
    <row r="14" spans="1:10" s="63" customFormat="1" ht="57" customHeight="1" thickTop="1" x14ac:dyDescent="0.2">
      <c r="A14" s="65"/>
      <c r="B14" s="66"/>
      <c r="C14" s="67"/>
      <c r="D14" s="68"/>
      <c r="E14" s="69"/>
      <c r="F14" s="70"/>
      <c r="G14" s="71"/>
      <c r="H14" s="73"/>
      <c r="I14" s="71"/>
      <c r="J14" s="73"/>
    </row>
  </sheetData>
  <sheetProtection selectLockedCells="1"/>
  <dataConsolidate/>
  <mergeCells count="1">
    <mergeCell ref="B1:C1"/>
  </mergeCells>
  <phoneticPr fontId="3" type="noConversion"/>
  <dataValidations count="5">
    <dataValidation type="list" showInputMessage="1" showErrorMessage="1" sqref="E13:E65528 E10:E11 E2:E3" xr:uid="{00000000-0002-0000-0200-000000000000}">
      <formula1>"1, 2, 3, 4, 5, 6, 7, 8"</formula1>
    </dataValidation>
    <dataValidation showInputMessage="1" showErrorMessage="1" sqref="G1" xr:uid="{00000000-0002-0000-0200-000001000000}"/>
    <dataValidation type="decimal" allowBlank="1" showInputMessage="1" showErrorMessage="1" error="Bitte tragen Sie hier eine Zahl ein!!!" sqref="I12 I6 I9" xr:uid="{B38681CD-44F0-4735-A864-2E0C3FB672D3}">
      <formula1>0</formula1>
      <formula2>2000</formula2>
    </dataValidation>
    <dataValidation type="list" showInputMessage="1" showErrorMessage="1" sqref="E12 E4:E9" xr:uid="{236EC6B8-B2AA-4133-9262-BEBE58D0D2A3}">
      <formula1>"1, 2, 3, 4, 5, 6, 7, 8, 9"</formula1>
    </dataValidation>
    <dataValidation type="list" showInputMessage="1" showErrorMessage="1" error="Diese Eingabe ist nicht möglich!" sqref="D2:D65528" xr:uid="{00000000-0002-0000-0200-000003000000}">
      <formula1>"J, N"</formula1>
    </dataValidation>
  </dataValidations>
  <pageMargins left="0.70866141732283472" right="0.70866141732283472" top="0.78740157480314965" bottom="0.78740157480314965" header="0.31496062992125984" footer="0.31496062992125984"/>
  <pageSetup paperSize="9" scale="81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3">
    <pageSetUpPr fitToPage="1"/>
  </sheetPr>
  <dimension ref="A1:K10"/>
  <sheetViews>
    <sheetView zoomScaleNormal="100" zoomScaleSheetLayoutView="100" workbookViewId="0">
      <selection activeCell="F14" sqref="F14"/>
    </sheetView>
  </sheetViews>
  <sheetFormatPr baseColWidth="10" defaultColWidth="11.42578125" defaultRowHeight="14.25" outlineLevelCol="1" x14ac:dyDescent="0.2"/>
  <cols>
    <col min="1" max="1" width="5.5703125" style="65" customWidth="1"/>
    <col min="2" max="2" width="31.140625" style="66" customWidth="1"/>
    <col min="3" max="3" width="36.140625" style="67" customWidth="1" outlineLevel="1"/>
    <col min="4" max="4" width="7.7109375" style="68" bestFit="1" customWidth="1" outlineLevel="1"/>
    <col min="5" max="5" width="7.28515625" style="69" customWidth="1" outlineLevel="1"/>
    <col min="6" max="6" width="11" style="70" customWidth="1" outlineLevel="1"/>
    <col min="7" max="7" width="12.5703125" style="71" bestFit="1" customWidth="1" outlineLevel="1"/>
    <col min="8" max="8" width="17.28515625" style="73" bestFit="1" customWidth="1" outlineLevel="1"/>
    <col min="9" max="9" width="15.85546875" style="71" customWidth="1"/>
    <col min="10" max="10" width="16.85546875" style="73" bestFit="1" customWidth="1"/>
    <col min="11" max="11" width="14.28515625" style="38" bestFit="1" customWidth="1"/>
    <col min="12" max="13" width="17.42578125" style="38" customWidth="1"/>
    <col min="14" max="14" width="16.5703125" style="38" customWidth="1"/>
    <col min="15" max="16384" width="11.42578125" style="38"/>
  </cols>
  <sheetData>
    <row r="1" spans="1:11" ht="94.5" customHeight="1" thickBot="1" x14ac:dyDescent="0.25">
      <c r="A1" s="35"/>
      <c r="B1" s="280" t="s">
        <v>65</v>
      </c>
      <c r="C1" s="280"/>
      <c r="D1" s="36"/>
      <c r="E1" s="36"/>
      <c r="F1" s="36"/>
      <c r="G1" s="36"/>
      <c r="H1" s="36"/>
      <c r="I1" s="37" t="s">
        <v>37</v>
      </c>
      <c r="J1" s="37" t="s">
        <v>38</v>
      </c>
    </row>
    <row r="2" spans="1:11" s="45" customFormat="1" ht="60.75" thickBot="1" x14ac:dyDescent="0.3">
      <c r="A2" s="39" t="s">
        <v>0</v>
      </c>
      <c r="B2" s="40" t="s">
        <v>78</v>
      </c>
      <c r="C2" s="41" t="s">
        <v>9</v>
      </c>
      <c r="D2" s="40" t="s">
        <v>1</v>
      </c>
      <c r="E2" s="40" t="s">
        <v>2</v>
      </c>
      <c r="F2" s="40" t="s">
        <v>12</v>
      </c>
      <c r="G2" s="42" t="s">
        <v>3</v>
      </c>
      <c r="H2" s="42" t="s">
        <v>4</v>
      </c>
      <c r="I2" s="42" t="s">
        <v>5</v>
      </c>
      <c r="J2" s="43" t="s">
        <v>6</v>
      </c>
      <c r="K2" s="44"/>
    </row>
    <row r="3" spans="1:11" s="63" customFormat="1" ht="57" customHeight="1" x14ac:dyDescent="0.2">
      <c r="A3" s="52"/>
      <c r="B3" s="53" t="s">
        <v>7</v>
      </c>
      <c r="C3" s="54"/>
      <c r="D3" s="52"/>
      <c r="E3" s="55"/>
      <c r="F3" s="55"/>
      <c r="G3" s="56"/>
      <c r="H3" s="56"/>
      <c r="I3" s="56"/>
      <c r="J3" s="56"/>
    </row>
    <row r="4" spans="1:11" s="63" customFormat="1" ht="57" customHeight="1" x14ac:dyDescent="0.2">
      <c r="A4" s="52"/>
      <c r="B4" s="78" t="s">
        <v>69</v>
      </c>
      <c r="C4" s="214"/>
      <c r="D4" s="206"/>
      <c r="E4" s="207"/>
      <c r="F4" s="208"/>
      <c r="G4" s="64"/>
      <c r="H4" s="56"/>
      <c r="I4" s="56"/>
      <c r="J4" s="56"/>
    </row>
    <row r="5" spans="1:11" s="63" customFormat="1" ht="71.25" x14ac:dyDescent="0.2">
      <c r="A5" s="212">
        <v>1</v>
      </c>
      <c r="B5" s="211" t="s">
        <v>79</v>
      </c>
      <c r="C5" s="213" t="s">
        <v>9</v>
      </c>
      <c r="D5" s="212"/>
      <c r="E5" s="208"/>
      <c r="F5" s="256">
        <f>E5*15</f>
        <v>0</v>
      </c>
      <c r="G5" s="56"/>
      <c r="H5" s="258">
        <f>F5*G5</f>
        <v>0</v>
      </c>
      <c r="I5" s="61"/>
      <c r="J5" s="258">
        <f>H5+I5</f>
        <v>0</v>
      </c>
    </row>
    <row r="6" spans="1:11" s="63" customFormat="1" ht="72" thickBot="1" x14ac:dyDescent="0.25">
      <c r="A6" s="262">
        <v>2</v>
      </c>
      <c r="B6" s="223" t="s">
        <v>79</v>
      </c>
      <c r="C6" s="236" t="s">
        <v>9</v>
      </c>
      <c r="D6" s="262"/>
      <c r="E6" s="264"/>
      <c r="F6" s="257">
        <f>E6*15</f>
        <v>0</v>
      </c>
      <c r="G6" s="265"/>
      <c r="H6" s="266">
        <f>F6*G6</f>
        <v>0</v>
      </c>
      <c r="I6" s="267"/>
      <c r="J6" s="266">
        <f>H6+I6</f>
        <v>0</v>
      </c>
    </row>
    <row r="7" spans="1:11" s="63" customFormat="1" ht="57" customHeight="1" x14ac:dyDescent="0.2">
      <c r="A7" s="52"/>
      <c r="B7" s="78" t="s">
        <v>69</v>
      </c>
      <c r="C7" s="214"/>
      <c r="D7" s="206"/>
      <c r="E7" s="207"/>
      <c r="F7" s="253"/>
      <c r="G7" s="64"/>
      <c r="H7" s="56"/>
      <c r="I7" s="56"/>
      <c r="J7" s="56"/>
    </row>
    <row r="8" spans="1:11" s="63" customFormat="1" ht="72" thickBot="1" x14ac:dyDescent="0.25">
      <c r="A8" s="235">
        <v>3</v>
      </c>
      <c r="B8" s="223" t="s">
        <v>79</v>
      </c>
      <c r="C8" s="236" t="s">
        <v>9</v>
      </c>
      <c r="D8" s="235"/>
      <c r="E8" s="225"/>
      <c r="F8" s="257">
        <f>E8*15</f>
        <v>0</v>
      </c>
      <c r="G8" s="237"/>
      <c r="H8" s="259">
        <f>F8*G8</f>
        <v>0</v>
      </c>
      <c r="I8" s="227"/>
      <c r="J8" s="259">
        <f>H8+I8</f>
        <v>0</v>
      </c>
    </row>
    <row r="9" spans="1:11" s="63" customFormat="1" ht="29.25" customHeight="1" thickBot="1" x14ac:dyDescent="0.25">
      <c r="A9" s="215"/>
      <c r="B9" s="216" t="s">
        <v>11</v>
      </c>
      <c r="C9" s="217"/>
      <c r="D9" s="218"/>
      <c r="E9" s="219"/>
      <c r="F9" s="220"/>
      <c r="G9" s="221"/>
      <c r="H9" s="260">
        <f>SUM(H5:H8)</f>
        <v>0</v>
      </c>
      <c r="I9" s="260">
        <f>SUM(I5:I8)</f>
        <v>0</v>
      </c>
      <c r="J9" s="260">
        <f>SUM(J5:J8)</f>
        <v>0</v>
      </c>
    </row>
    <row r="10" spans="1:11" ht="15" thickTop="1" x14ac:dyDescent="0.2">
      <c r="H10" s="72"/>
      <c r="J10" s="72"/>
    </row>
  </sheetData>
  <sheetProtection selectLockedCells="1"/>
  <mergeCells count="1">
    <mergeCell ref="B1:C1"/>
  </mergeCells>
  <phoneticPr fontId="3" type="noConversion"/>
  <dataValidations count="5">
    <dataValidation showInputMessage="1" showErrorMessage="1" sqref="G1" xr:uid="{00000000-0002-0000-0300-000000000000}"/>
    <dataValidation type="list" showInputMessage="1" showErrorMessage="1" sqref="E2:E3 E9:E65529" xr:uid="{00000000-0002-0000-0300-000001000000}">
      <formula1>"1, 2, 3, 4, 5, 6, 7, 8"</formula1>
    </dataValidation>
    <dataValidation type="list" showInputMessage="1" showErrorMessage="1" sqref="E4:E8" xr:uid="{CEED2165-5789-4DC7-BB49-DD434ACDA91A}">
      <formula1>"1, 2, 3, 4, 5, 6, 7, 8, 9"</formula1>
    </dataValidation>
    <dataValidation type="decimal" allowBlank="1" showInputMessage="1" showErrorMessage="1" error="Bitte tragen Sie hier eine Zahl ein!!!" sqref="I6" xr:uid="{D989A420-CBAC-4633-870D-E232A2D52F87}">
      <formula1>0</formula1>
      <formula2>2000</formula2>
    </dataValidation>
    <dataValidation type="list" showInputMessage="1" showErrorMessage="1" error="Diese Eingabe ist nicht möglich!" sqref="D2:D65529" xr:uid="{00000000-0002-0000-0300-000003000000}">
      <formula1>"J, N"</formula1>
    </dataValidation>
  </dataValidations>
  <pageMargins left="0.70866141732283472" right="0.70866141732283472" top="0.78740157480314965" bottom="0.78740157480314965" header="0.31496062992125984" footer="0.31496062992125984"/>
  <pageSetup paperSize="9" scale="82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4">
    <pageSetUpPr fitToPage="1"/>
  </sheetPr>
  <dimension ref="A1:K10"/>
  <sheetViews>
    <sheetView zoomScaleNormal="100" zoomScaleSheetLayoutView="100" workbookViewId="0">
      <selection activeCell="B5" sqref="B5"/>
    </sheetView>
  </sheetViews>
  <sheetFormatPr baseColWidth="10" defaultColWidth="11.42578125" defaultRowHeight="14.25" outlineLevelCol="1" x14ac:dyDescent="0.2"/>
  <cols>
    <col min="1" max="1" width="5.5703125" style="65" customWidth="1"/>
    <col min="2" max="2" width="31.140625" style="66" customWidth="1"/>
    <col min="3" max="3" width="36.140625" style="67" customWidth="1" outlineLevel="1"/>
    <col min="4" max="4" width="7.7109375" style="68" bestFit="1" customWidth="1" outlineLevel="1"/>
    <col min="5" max="5" width="7.28515625" style="69" customWidth="1" outlineLevel="1"/>
    <col min="6" max="6" width="11" style="70" customWidth="1" outlineLevel="1"/>
    <col min="7" max="7" width="12.5703125" style="71" bestFit="1" customWidth="1" outlineLevel="1"/>
    <col min="8" max="8" width="17.28515625" style="73" bestFit="1" customWidth="1" outlineLevel="1"/>
    <col min="9" max="9" width="15.85546875" style="71" customWidth="1"/>
    <col min="10" max="10" width="16.85546875" style="73" bestFit="1" customWidth="1"/>
    <col min="11" max="11" width="14.28515625" style="38" bestFit="1" customWidth="1"/>
    <col min="12" max="13" width="17.42578125" style="38" customWidth="1"/>
    <col min="14" max="14" width="16.5703125" style="38" customWidth="1"/>
    <col min="15" max="16384" width="11.42578125" style="38"/>
  </cols>
  <sheetData>
    <row r="1" spans="1:11" ht="94.5" customHeight="1" thickBot="1" x14ac:dyDescent="0.25">
      <c r="A1" s="35"/>
      <c r="B1" s="280" t="s">
        <v>65</v>
      </c>
      <c r="C1" s="280"/>
      <c r="D1" s="36"/>
      <c r="E1" s="36"/>
      <c r="F1" s="36"/>
      <c r="G1" s="36"/>
      <c r="H1" s="36"/>
      <c r="I1" s="37" t="s">
        <v>37</v>
      </c>
      <c r="J1" s="37" t="s">
        <v>38</v>
      </c>
    </row>
    <row r="2" spans="1:11" s="45" customFormat="1" ht="60.75" thickBot="1" x14ac:dyDescent="0.3">
      <c r="A2" s="39" t="s">
        <v>0</v>
      </c>
      <c r="B2" s="40" t="s">
        <v>78</v>
      </c>
      <c r="C2" s="41" t="s">
        <v>9</v>
      </c>
      <c r="D2" s="40" t="s">
        <v>1</v>
      </c>
      <c r="E2" s="40" t="s">
        <v>2</v>
      </c>
      <c r="F2" s="40" t="s">
        <v>12</v>
      </c>
      <c r="G2" s="42" t="s">
        <v>3</v>
      </c>
      <c r="H2" s="42" t="s">
        <v>4</v>
      </c>
      <c r="I2" s="42" t="s">
        <v>5</v>
      </c>
      <c r="J2" s="43" t="s">
        <v>6</v>
      </c>
      <c r="K2" s="44"/>
    </row>
    <row r="3" spans="1:11" ht="55.5" customHeight="1" x14ac:dyDescent="0.2">
      <c r="A3" s="52"/>
      <c r="B3" s="53" t="s">
        <v>8</v>
      </c>
      <c r="C3" s="54"/>
      <c r="D3" s="52"/>
      <c r="E3" s="55"/>
      <c r="F3" s="55"/>
      <c r="G3" s="56"/>
      <c r="H3" s="56"/>
      <c r="I3" s="56"/>
      <c r="J3" s="56"/>
      <c r="K3" s="44"/>
    </row>
    <row r="4" spans="1:11" s="57" customFormat="1" ht="51" customHeight="1" x14ac:dyDescent="0.2">
      <c r="A4" s="52"/>
      <c r="B4" s="78" t="s">
        <v>69</v>
      </c>
      <c r="C4" s="214"/>
      <c r="D4" s="206"/>
      <c r="E4" s="207"/>
      <c r="F4" s="208"/>
      <c r="G4" s="64"/>
      <c r="H4" s="56"/>
      <c r="I4" s="56"/>
      <c r="J4" s="56"/>
      <c r="K4" s="44"/>
    </row>
    <row r="5" spans="1:11" s="57" customFormat="1" ht="71.25" x14ac:dyDescent="0.2">
      <c r="A5" s="212">
        <v>1</v>
      </c>
      <c r="B5" s="211" t="s">
        <v>79</v>
      </c>
      <c r="C5" s="213" t="s">
        <v>9</v>
      </c>
      <c r="D5" s="212"/>
      <c r="E5" s="208"/>
      <c r="F5" s="256">
        <f>E5*15</f>
        <v>0</v>
      </c>
      <c r="G5" s="56"/>
      <c r="H5" s="258">
        <f>F5*G5</f>
        <v>0</v>
      </c>
      <c r="I5" s="61"/>
      <c r="J5" s="258">
        <f>H5+I5</f>
        <v>0</v>
      </c>
      <c r="K5" s="44"/>
    </row>
    <row r="6" spans="1:11" s="57" customFormat="1" ht="72" thickBot="1" x14ac:dyDescent="0.25">
      <c r="A6" s="235">
        <v>2</v>
      </c>
      <c r="B6" s="223" t="s">
        <v>79</v>
      </c>
      <c r="C6" s="236" t="s">
        <v>9</v>
      </c>
      <c r="D6" s="235"/>
      <c r="E6" s="225"/>
      <c r="F6" s="257">
        <f>E6*15</f>
        <v>0</v>
      </c>
      <c r="G6" s="237"/>
      <c r="H6" s="259">
        <f>F6*G6</f>
        <v>0</v>
      </c>
      <c r="I6" s="227"/>
      <c r="J6" s="259">
        <f>H6+I6</f>
        <v>0</v>
      </c>
      <c r="K6" s="44"/>
    </row>
    <row r="7" spans="1:11" s="57" customFormat="1" ht="51" customHeight="1" x14ac:dyDescent="0.2">
      <c r="A7" s="49"/>
      <c r="B7" s="232" t="s">
        <v>69</v>
      </c>
      <c r="C7" s="252"/>
      <c r="D7" s="209"/>
      <c r="E7" s="210"/>
      <c r="F7" s="253"/>
      <c r="G7" s="254"/>
      <c r="H7" s="255"/>
      <c r="I7" s="255"/>
      <c r="J7" s="255"/>
      <c r="K7" s="44"/>
    </row>
    <row r="8" spans="1:11" s="57" customFormat="1" ht="72" thickBot="1" x14ac:dyDescent="0.25">
      <c r="A8" s="235">
        <v>3</v>
      </c>
      <c r="B8" s="223" t="s">
        <v>79</v>
      </c>
      <c r="C8" s="236" t="s">
        <v>9</v>
      </c>
      <c r="D8" s="235"/>
      <c r="E8" s="225"/>
      <c r="F8" s="257">
        <f>E8*15</f>
        <v>0</v>
      </c>
      <c r="G8" s="237"/>
      <c r="H8" s="259">
        <f>F8*G8</f>
        <v>0</v>
      </c>
      <c r="I8" s="227"/>
      <c r="J8" s="259">
        <f>H8+I8</f>
        <v>0</v>
      </c>
      <c r="K8" s="44"/>
    </row>
    <row r="9" spans="1:11" ht="28.5" customHeight="1" thickBot="1" x14ac:dyDescent="0.25">
      <c r="A9" s="215"/>
      <c r="B9" s="216" t="s">
        <v>11</v>
      </c>
      <c r="C9" s="217"/>
      <c r="D9" s="218"/>
      <c r="E9" s="219"/>
      <c r="F9" s="220"/>
      <c r="G9" s="221"/>
      <c r="H9" s="260">
        <f>SUM(H5:H8)</f>
        <v>0</v>
      </c>
      <c r="I9" s="260">
        <f>SUM(I5:I8)</f>
        <v>0</v>
      </c>
      <c r="J9" s="260">
        <f>SUM(J5:J8)</f>
        <v>0</v>
      </c>
    </row>
    <row r="10" spans="1:11" ht="15" thickTop="1" x14ac:dyDescent="0.2"/>
  </sheetData>
  <sheetProtection selectLockedCells="1"/>
  <mergeCells count="1">
    <mergeCell ref="B1:C1"/>
  </mergeCells>
  <phoneticPr fontId="3" type="noConversion"/>
  <dataValidations count="5">
    <dataValidation showInputMessage="1" showErrorMessage="1" sqref="G1 K6" xr:uid="{00000000-0002-0000-0400-000000000000}"/>
    <dataValidation type="list" showInputMessage="1" showErrorMessage="1" sqref="E9:E65528 E2:E3" xr:uid="{00000000-0002-0000-0400-000002000000}">
      <formula1>"1, 2, 3, 4, 5, 6, 7, 8"</formula1>
    </dataValidation>
    <dataValidation type="list" showInputMessage="1" showErrorMessage="1" sqref="E4:E8" xr:uid="{3524BB43-6B4A-42C0-BF85-47BA09C3C59F}">
      <formula1>"1, 2, 3, 4, 5, 6, 7, 8, 9"</formula1>
    </dataValidation>
    <dataValidation type="list" showInputMessage="1" showErrorMessage="1" error="Diese Eingabe ist nicht möglich!" sqref="D2:D65528" xr:uid="{00000000-0002-0000-0400-000001000000}">
      <formula1>"J, N"</formula1>
    </dataValidation>
    <dataValidation type="decimal" allowBlank="1" showInputMessage="1" showErrorMessage="1" error="Bitte tragen Sie hier eine Zahl ein!!!" sqref="I6" xr:uid="{C76B605C-E5D9-4143-95D8-8999D8732C3C}">
      <formula1>0</formula1>
      <formula2>2000</formula2>
    </dataValidation>
  </dataValidations>
  <pageMargins left="0.70866141732283472" right="0.70866141732283472" top="0.78740157480314965" bottom="0.78740157480314965" header="0.31496062992125984" footer="0.31496062992125984"/>
  <pageSetup paperSize="9" scale="82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5">
    <pageSetUpPr fitToPage="1"/>
  </sheetPr>
  <dimension ref="A1:K14"/>
  <sheetViews>
    <sheetView topLeftCell="A4" zoomScaleNormal="100" zoomScaleSheetLayoutView="75" workbookViewId="0">
      <selection activeCell="A12" sqref="A12:XFD12"/>
    </sheetView>
  </sheetViews>
  <sheetFormatPr baseColWidth="10" defaultColWidth="11.42578125" defaultRowHeight="14.25" outlineLevelCol="1" x14ac:dyDescent="0.2"/>
  <cols>
    <col min="1" max="1" width="5.5703125" style="65" customWidth="1"/>
    <col min="2" max="2" width="31.140625" style="66" customWidth="1"/>
    <col min="3" max="3" width="36.140625" style="67" customWidth="1" outlineLevel="1"/>
    <col min="4" max="4" width="7.7109375" style="68" bestFit="1" customWidth="1" outlineLevel="1"/>
    <col min="5" max="5" width="7.28515625" style="69" customWidth="1" outlineLevel="1"/>
    <col min="6" max="6" width="11" style="70" customWidth="1" outlineLevel="1"/>
    <col min="7" max="7" width="12.5703125" style="71" bestFit="1" customWidth="1" outlineLevel="1"/>
    <col min="8" max="8" width="17.28515625" style="73" bestFit="1" customWidth="1" outlineLevel="1"/>
    <col min="9" max="9" width="15.85546875" style="71" customWidth="1"/>
    <col min="10" max="10" width="16.85546875" style="73" bestFit="1" customWidth="1"/>
    <col min="11" max="11" width="14.28515625" style="38" bestFit="1" customWidth="1"/>
    <col min="12" max="13" width="17.42578125" style="38" customWidth="1"/>
    <col min="14" max="14" width="16.5703125" style="38" customWidth="1"/>
    <col min="15" max="16384" width="11.42578125" style="38"/>
  </cols>
  <sheetData>
    <row r="1" spans="1:11" ht="94.5" customHeight="1" thickBot="1" x14ac:dyDescent="0.25">
      <c r="A1" s="35"/>
      <c r="B1" s="280" t="s">
        <v>65</v>
      </c>
      <c r="C1" s="280"/>
      <c r="D1" s="36"/>
      <c r="E1" s="36"/>
      <c r="F1" s="36"/>
      <c r="G1" s="36"/>
      <c r="H1" s="36"/>
      <c r="I1" s="37" t="s">
        <v>37</v>
      </c>
      <c r="J1" s="37" t="s">
        <v>38</v>
      </c>
    </row>
    <row r="2" spans="1:11" s="45" customFormat="1" ht="60.75" thickBot="1" x14ac:dyDescent="0.3">
      <c r="A2" s="39" t="s">
        <v>0</v>
      </c>
      <c r="B2" s="40" t="s">
        <v>78</v>
      </c>
      <c r="C2" s="41" t="s">
        <v>9</v>
      </c>
      <c r="D2" s="40" t="s">
        <v>1</v>
      </c>
      <c r="E2" s="40" t="s">
        <v>2</v>
      </c>
      <c r="F2" s="40" t="s">
        <v>12</v>
      </c>
      <c r="G2" s="42" t="s">
        <v>3</v>
      </c>
      <c r="H2" s="42" t="s">
        <v>4</v>
      </c>
      <c r="I2" s="42" t="s">
        <v>5</v>
      </c>
      <c r="J2" s="43" t="s">
        <v>6</v>
      </c>
      <c r="K2" s="44"/>
    </row>
    <row r="3" spans="1:11" ht="61.5" customHeight="1" x14ac:dyDescent="0.2">
      <c r="A3" s="52"/>
      <c r="B3" s="53" t="s">
        <v>15</v>
      </c>
      <c r="C3" s="54"/>
      <c r="D3" s="52"/>
      <c r="E3" s="55"/>
      <c r="F3" s="55"/>
      <c r="G3" s="56"/>
      <c r="H3" s="56"/>
      <c r="I3" s="56"/>
      <c r="J3" s="56"/>
      <c r="K3" s="44"/>
    </row>
    <row r="4" spans="1:11" s="57" customFormat="1" ht="60.75" customHeight="1" x14ac:dyDescent="0.2">
      <c r="A4" s="52"/>
      <c r="B4" s="78" t="s">
        <v>69</v>
      </c>
      <c r="C4" s="214"/>
      <c r="D4" s="206"/>
      <c r="E4" s="207"/>
      <c r="F4" s="208"/>
      <c r="G4" s="64"/>
      <c r="H4" s="56"/>
      <c r="I4" s="56"/>
      <c r="J4" s="56"/>
      <c r="K4" s="44"/>
    </row>
    <row r="5" spans="1:11" s="57" customFormat="1" ht="71.25" x14ac:dyDescent="0.2">
      <c r="A5" s="212">
        <v>1</v>
      </c>
      <c r="B5" s="211" t="s">
        <v>79</v>
      </c>
      <c r="C5" s="213" t="s">
        <v>9</v>
      </c>
      <c r="D5" s="212"/>
      <c r="E5" s="208"/>
      <c r="F5" s="256">
        <f>E5*15</f>
        <v>0</v>
      </c>
      <c r="G5" s="56"/>
      <c r="H5" s="258">
        <f>F5*G5</f>
        <v>0</v>
      </c>
      <c r="I5" s="61"/>
      <c r="J5" s="258">
        <f>H5+I5</f>
        <v>0</v>
      </c>
      <c r="K5" s="44"/>
    </row>
    <row r="6" spans="1:11" s="57" customFormat="1" ht="72" thickBot="1" x14ac:dyDescent="0.25">
      <c r="A6" s="235">
        <v>2</v>
      </c>
      <c r="B6" s="223" t="s">
        <v>79</v>
      </c>
      <c r="C6" s="236" t="s">
        <v>9</v>
      </c>
      <c r="D6" s="235"/>
      <c r="E6" s="225"/>
      <c r="F6" s="257">
        <f>E6*15</f>
        <v>0</v>
      </c>
      <c r="G6" s="237"/>
      <c r="H6" s="259">
        <f>F6*G6</f>
        <v>0</v>
      </c>
      <c r="I6" s="227"/>
      <c r="J6" s="259">
        <f>H6+I6</f>
        <v>0</v>
      </c>
      <c r="K6" s="44"/>
    </row>
    <row r="7" spans="1:11" s="57" customFormat="1" ht="45" customHeight="1" x14ac:dyDescent="0.2">
      <c r="A7" s="52"/>
      <c r="B7" s="78" t="s">
        <v>69</v>
      </c>
      <c r="C7" s="214"/>
      <c r="D7" s="206"/>
      <c r="E7" s="207"/>
      <c r="F7" s="253"/>
      <c r="G7" s="64"/>
      <c r="H7" s="56"/>
      <c r="I7" s="56"/>
      <c r="J7" s="56"/>
      <c r="K7" s="44"/>
    </row>
    <row r="8" spans="1:11" s="63" customFormat="1" ht="72" thickBot="1" x14ac:dyDescent="0.25">
      <c r="A8" s="235">
        <v>3</v>
      </c>
      <c r="B8" s="223" t="s">
        <v>79</v>
      </c>
      <c r="C8" s="236" t="s">
        <v>9</v>
      </c>
      <c r="D8" s="235"/>
      <c r="E8" s="225"/>
      <c r="F8" s="257">
        <f>E8*15</f>
        <v>0</v>
      </c>
      <c r="G8" s="237"/>
      <c r="H8" s="259">
        <f>F8*G8</f>
        <v>0</v>
      </c>
      <c r="I8" s="227"/>
      <c r="J8" s="259">
        <f>H8+I8</f>
        <v>0</v>
      </c>
      <c r="K8" s="44"/>
    </row>
    <row r="9" spans="1:11" s="63" customFormat="1" ht="57" customHeight="1" x14ac:dyDescent="0.2">
      <c r="A9" s="52"/>
      <c r="B9" s="78" t="s">
        <v>69</v>
      </c>
      <c r="C9" s="214"/>
      <c r="D9" s="206"/>
      <c r="E9" s="207"/>
      <c r="F9" s="253"/>
      <c r="G9" s="64"/>
      <c r="H9" s="56"/>
      <c r="I9" s="56"/>
      <c r="J9" s="56"/>
      <c r="K9" s="44"/>
    </row>
    <row r="10" spans="1:11" s="63" customFormat="1" ht="71.25" x14ac:dyDescent="0.2">
      <c r="A10" s="212">
        <v>4</v>
      </c>
      <c r="B10" s="211" t="s">
        <v>79</v>
      </c>
      <c r="C10" s="213" t="s">
        <v>9</v>
      </c>
      <c r="D10" s="212"/>
      <c r="E10" s="208"/>
      <c r="F10" s="256">
        <f>E10*15</f>
        <v>0</v>
      </c>
      <c r="G10" s="56"/>
      <c r="H10" s="258">
        <f>F10*G10</f>
        <v>0</v>
      </c>
      <c r="I10" s="61"/>
      <c r="J10" s="258">
        <f>H10+I10</f>
        <v>0</v>
      </c>
      <c r="K10" s="44"/>
    </row>
    <row r="11" spans="1:11" s="63" customFormat="1" ht="71.25" x14ac:dyDescent="0.2">
      <c r="A11" s="212">
        <v>5</v>
      </c>
      <c r="B11" s="211" t="s">
        <v>79</v>
      </c>
      <c r="C11" s="213" t="s">
        <v>9</v>
      </c>
      <c r="D11" s="212"/>
      <c r="E11" s="208"/>
      <c r="F11" s="256">
        <f>E11*15</f>
        <v>0</v>
      </c>
      <c r="G11" s="56"/>
      <c r="H11" s="258">
        <f>F11*G11</f>
        <v>0</v>
      </c>
      <c r="I11" s="61"/>
      <c r="J11" s="258">
        <f>H11+I11</f>
        <v>0</v>
      </c>
      <c r="K11" s="44"/>
    </row>
    <row r="12" spans="1:11" s="63" customFormat="1" ht="72" thickBot="1" x14ac:dyDescent="0.25">
      <c r="A12" s="222">
        <v>6</v>
      </c>
      <c r="B12" s="223" t="s">
        <v>79</v>
      </c>
      <c r="C12" s="236" t="s">
        <v>9</v>
      </c>
      <c r="D12" s="222"/>
      <c r="E12" s="224"/>
      <c r="F12" s="257">
        <f>E12*15</f>
        <v>0</v>
      </c>
      <c r="G12" s="226"/>
      <c r="H12" s="259">
        <f>F12*G12</f>
        <v>0</v>
      </c>
      <c r="I12" s="227"/>
      <c r="J12" s="259">
        <f>H12+I12</f>
        <v>0</v>
      </c>
      <c r="K12" s="44"/>
    </row>
    <row r="13" spans="1:11" s="63" customFormat="1" ht="38.25" customHeight="1" thickBot="1" x14ac:dyDescent="0.25">
      <c r="A13" s="215"/>
      <c r="B13" s="216" t="s">
        <v>11</v>
      </c>
      <c r="C13" s="217"/>
      <c r="D13" s="218"/>
      <c r="E13" s="219"/>
      <c r="F13" s="220"/>
      <c r="G13" s="221"/>
      <c r="H13" s="260">
        <f>SUM(H3:H12)</f>
        <v>0</v>
      </c>
      <c r="I13" s="260">
        <f>SUM(I3:I12)</f>
        <v>0</v>
      </c>
      <c r="J13" s="261">
        <f>SUM(J3:J12)</f>
        <v>0</v>
      </c>
      <c r="K13" s="44"/>
    </row>
    <row r="14" spans="1:11" ht="15" thickTop="1" x14ac:dyDescent="0.2"/>
  </sheetData>
  <sheetProtection selectLockedCells="1"/>
  <mergeCells count="1">
    <mergeCell ref="B1:C1"/>
  </mergeCells>
  <phoneticPr fontId="3" type="noConversion"/>
  <dataValidations count="5">
    <dataValidation showInputMessage="1" showErrorMessage="1" sqref="G1" xr:uid="{00000000-0002-0000-0500-000000000000}"/>
    <dataValidation type="list" showInputMessage="1" showErrorMessage="1" sqref="E10:E11 E2:E3 E13:E65523" xr:uid="{00000000-0002-0000-0500-000001000000}">
      <formula1>"1, 2, 3, 4, 5, 6, 7, 8"</formula1>
    </dataValidation>
    <dataValidation type="list" showInputMessage="1" showErrorMessage="1" sqref="E12 E4:E9" xr:uid="{00000000-0002-0000-0500-000002000000}">
      <formula1>"1, 2, 3, 4, 5, 6, 7, 8, 9"</formula1>
    </dataValidation>
    <dataValidation type="decimal" allowBlank="1" showInputMessage="1" showErrorMessage="1" error="Bitte tragen Sie hier eine Zahl ein!!!" sqref="I12 I6 I9" xr:uid="{00000000-0002-0000-0500-000004000000}">
      <formula1>0</formula1>
      <formula2>2000</formula2>
    </dataValidation>
    <dataValidation type="list" showInputMessage="1" showErrorMessage="1" error="Diese Eingabe ist nicht möglich!" sqref="D2:D65523" xr:uid="{00000000-0002-0000-0500-000003000000}">
      <formula1>"J, N"</formula1>
    </dataValidation>
  </dataValidations>
  <pageMargins left="0.70866141732283472" right="0.70866141732283472" top="0.78740157480314965" bottom="0.78740157480314965" header="0.31496062992125984" footer="0.31496062992125984"/>
  <pageSetup paperSize="9" scale="82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7">
    <pageSetUpPr fitToPage="1"/>
  </sheetPr>
  <dimension ref="A1:K9"/>
  <sheetViews>
    <sheetView zoomScaleNormal="100" zoomScaleSheetLayoutView="100" workbookViewId="0">
      <selection activeCell="B5" sqref="B5"/>
    </sheetView>
  </sheetViews>
  <sheetFormatPr baseColWidth="10" defaultColWidth="11.42578125" defaultRowHeight="14.25" outlineLevelCol="1" x14ac:dyDescent="0.2"/>
  <cols>
    <col min="1" max="1" width="5.5703125" style="65" customWidth="1"/>
    <col min="2" max="2" width="31.140625" style="66" customWidth="1"/>
    <col min="3" max="3" width="36.140625" style="67" customWidth="1" outlineLevel="1"/>
    <col min="4" max="4" width="7.7109375" style="68" bestFit="1" customWidth="1" outlineLevel="1"/>
    <col min="5" max="5" width="7.28515625" style="69" customWidth="1" outlineLevel="1"/>
    <col min="6" max="6" width="11" style="70" customWidth="1" outlineLevel="1"/>
    <col min="7" max="7" width="12.5703125" style="71" bestFit="1" customWidth="1" outlineLevel="1"/>
    <col min="8" max="8" width="17.28515625" style="73" bestFit="1" customWidth="1" outlineLevel="1"/>
    <col min="9" max="9" width="15.85546875" style="71" customWidth="1"/>
    <col min="10" max="10" width="16.85546875" style="73" bestFit="1" customWidth="1"/>
    <col min="11" max="11" width="14.28515625" style="38" bestFit="1" customWidth="1"/>
    <col min="12" max="13" width="17.42578125" style="38" customWidth="1"/>
    <col min="14" max="14" width="16.5703125" style="38" customWidth="1"/>
    <col min="15" max="16384" width="11.42578125" style="38"/>
  </cols>
  <sheetData>
    <row r="1" spans="1:11" ht="94.5" customHeight="1" thickBot="1" x14ac:dyDescent="0.25">
      <c r="A1" s="35"/>
      <c r="B1" s="280" t="s">
        <v>65</v>
      </c>
      <c r="C1" s="280"/>
      <c r="D1" s="36"/>
      <c r="E1" s="36"/>
      <c r="F1" s="36"/>
      <c r="G1" s="36"/>
      <c r="H1" s="36"/>
      <c r="I1" s="37" t="s">
        <v>37</v>
      </c>
      <c r="J1" s="37" t="s">
        <v>38</v>
      </c>
    </row>
    <row r="2" spans="1:11" s="45" customFormat="1" ht="60.75" thickBot="1" x14ac:dyDescent="0.3">
      <c r="A2" s="39" t="s">
        <v>0</v>
      </c>
      <c r="B2" s="40" t="s">
        <v>78</v>
      </c>
      <c r="C2" s="41" t="s">
        <v>9</v>
      </c>
      <c r="D2" s="40" t="s">
        <v>1</v>
      </c>
      <c r="E2" s="40" t="s">
        <v>2</v>
      </c>
      <c r="F2" s="40" t="s">
        <v>12</v>
      </c>
      <c r="G2" s="42" t="s">
        <v>3</v>
      </c>
      <c r="H2" s="42" t="s">
        <v>4</v>
      </c>
      <c r="I2" s="42" t="s">
        <v>5</v>
      </c>
      <c r="J2" s="43" t="s">
        <v>6</v>
      </c>
      <c r="K2" s="44"/>
    </row>
    <row r="3" spans="1:11" s="57" customFormat="1" ht="60.75" customHeight="1" x14ac:dyDescent="0.2">
      <c r="A3" s="52"/>
      <c r="B3" s="53" t="s">
        <v>44</v>
      </c>
      <c r="C3" s="54"/>
      <c r="D3" s="52"/>
      <c r="E3" s="55"/>
      <c r="F3" s="55"/>
      <c r="G3" s="56"/>
      <c r="H3" s="56"/>
      <c r="I3" s="56"/>
      <c r="J3" s="56"/>
      <c r="K3" s="44"/>
    </row>
    <row r="4" spans="1:11" s="63" customFormat="1" ht="45" customHeight="1" x14ac:dyDescent="0.2">
      <c r="A4" s="101"/>
      <c r="B4" s="78" t="s">
        <v>70</v>
      </c>
      <c r="C4" s="102"/>
      <c r="D4" s="206"/>
      <c r="E4" s="207"/>
      <c r="F4" s="101"/>
      <c r="G4" s="77"/>
      <c r="H4" s="60"/>
      <c r="I4" s="61"/>
      <c r="J4" s="62"/>
      <c r="K4" s="44"/>
    </row>
    <row r="5" spans="1:11" s="63" customFormat="1" ht="72" thickBot="1" x14ac:dyDescent="0.25">
      <c r="A5" s="241">
        <v>1</v>
      </c>
      <c r="B5" s="223" t="s">
        <v>79</v>
      </c>
      <c r="C5" s="236" t="s">
        <v>9</v>
      </c>
      <c r="D5" s="222"/>
      <c r="E5" s="241"/>
      <c r="F5" s="270">
        <f>E5*15</f>
        <v>0</v>
      </c>
      <c r="G5" s="239"/>
      <c r="H5" s="269">
        <f>F5*G5</f>
        <v>0</v>
      </c>
      <c r="I5" s="227"/>
      <c r="J5" s="268">
        <f>H5+I5</f>
        <v>0</v>
      </c>
      <c r="K5" s="44"/>
    </row>
    <row r="6" spans="1:11" s="231" customFormat="1" ht="24.75" customHeight="1" thickBot="1" x14ac:dyDescent="0.25">
      <c r="A6" s="215"/>
      <c r="B6" s="216" t="s">
        <v>11</v>
      </c>
      <c r="C6" s="240"/>
      <c r="D6" s="220"/>
      <c r="E6" s="219"/>
      <c r="F6" s="220"/>
      <c r="G6" s="221"/>
      <c r="H6" s="260">
        <f>SUM(H4:H5)</f>
        <v>0</v>
      </c>
      <c r="I6" s="260">
        <f>SUM(I4:I5)</f>
        <v>0</v>
      </c>
      <c r="J6" s="261">
        <f>SUM(J4:J5)</f>
        <v>0</v>
      </c>
      <c r="K6" s="230"/>
    </row>
    <row r="7" spans="1:11" s="205" customFormat="1" ht="15" thickTop="1" x14ac:dyDescent="0.2">
      <c r="A7" s="198"/>
      <c r="B7" s="199"/>
      <c r="C7" s="200"/>
      <c r="D7" s="201"/>
      <c r="E7" s="202"/>
      <c r="F7" s="203"/>
      <c r="G7" s="201"/>
      <c r="H7" s="204"/>
      <c r="I7" s="201"/>
      <c r="J7" s="203"/>
    </row>
    <row r="8" spans="1:11" x14ac:dyDescent="0.2">
      <c r="H8" s="72"/>
      <c r="J8" s="72"/>
    </row>
    <row r="9" spans="1:11" x14ac:dyDescent="0.2">
      <c r="H9" s="72"/>
      <c r="J9" s="72"/>
    </row>
  </sheetData>
  <sheetProtection selectLockedCells="1"/>
  <mergeCells count="1">
    <mergeCell ref="B1:C1"/>
  </mergeCells>
  <phoneticPr fontId="3" type="noConversion"/>
  <dataValidations count="5">
    <dataValidation showInputMessage="1" showErrorMessage="1" sqref="G1 K4:K6" xr:uid="{00000000-0002-0000-0600-000000000000}"/>
    <dataValidation type="list" showInputMessage="1" showErrorMessage="1" sqref="E6:E65531 E2:E3" xr:uid="{00000000-0002-0000-0600-000001000000}">
      <formula1>"1, 2, 3, 4, 5, 6, 7, 8"</formula1>
    </dataValidation>
    <dataValidation type="list" showInputMessage="1" showErrorMessage="1" sqref="E4" xr:uid="{00000000-0002-0000-0600-000003000000}">
      <formula1>"1, 2, 3, 4, 5, 6, 7, 8, 9"</formula1>
    </dataValidation>
    <dataValidation type="decimal" allowBlank="1" showInputMessage="1" showErrorMessage="1" error="Bitte tragen Sie hier eine Zahl ein!!!" sqref="I4:I5" xr:uid="{5715FD42-FA36-446B-B87E-D48B5527C463}">
      <formula1>0</formula1>
      <formula2>2000</formula2>
    </dataValidation>
    <dataValidation type="list" showInputMessage="1" showErrorMessage="1" error="Diese Eingabe ist nicht möglich!" sqref="D2:D65531" xr:uid="{00000000-0002-0000-0600-000002000000}">
      <formula1>"J, N"</formula1>
    </dataValidation>
  </dataValidations>
  <pageMargins left="0.70866141732283472" right="0.70866141732283472" top="0.78740157480314965" bottom="0.78740157480314965" header="0.31496062992125984" footer="0.31496062992125984"/>
  <pageSetup paperSize="9" scale="82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K7"/>
  <sheetViews>
    <sheetView zoomScaleNormal="100" zoomScaleSheetLayoutView="100" workbookViewId="0">
      <selection activeCell="B4" sqref="B4"/>
    </sheetView>
  </sheetViews>
  <sheetFormatPr baseColWidth="10" defaultColWidth="11.42578125" defaultRowHeight="14.25" outlineLevelCol="1" x14ac:dyDescent="0.2"/>
  <cols>
    <col min="1" max="1" width="5.5703125" style="65" customWidth="1"/>
    <col min="2" max="2" width="31.140625" style="66" customWidth="1"/>
    <col min="3" max="3" width="36.140625" style="67" customWidth="1" outlineLevel="1"/>
    <col min="4" max="4" width="7.7109375" style="68" bestFit="1" customWidth="1" outlineLevel="1"/>
    <col min="5" max="5" width="7.28515625" style="69" customWidth="1" outlineLevel="1"/>
    <col min="6" max="6" width="11" style="70" customWidth="1" outlineLevel="1"/>
    <col min="7" max="7" width="12.5703125" style="71" bestFit="1" customWidth="1" outlineLevel="1"/>
    <col min="8" max="8" width="17.28515625" style="73" bestFit="1" customWidth="1" outlineLevel="1"/>
    <col min="9" max="9" width="15.85546875" style="71" customWidth="1"/>
    <col min="10" max="10" width="16.85546875" style="73" bestFit="1" customWidth="1"/>
    <col min="11" max="11" width="18.42578125" style="38" customWidth="1"/>
    <col min="12" max="13" width="17.42578125" style="38" customWidth="1"/>
    <col min="14" max="14" width="16.5703125" style="38" customWidth="1"/>
    <col min="15" max="16384" width="11.42578125" style="38"/>
  </cols>
  <sheetData>
    <row r="1" spans="1:11" ht="94.5" customHeight="1" thickBot="1" x14ac:dyDescent="0.25">
      <c r="A1" s="35"/>
      <c r="B1" s="280" t="s">
        <v>66</v>
      </c>
      <c r="C1" s="280"/>
      <c r="D1" s="36"/>
      <c r="E1" s="36"/>
      <c r="F1" s="36"/>
      <c r="G1" s="36"/>
      <c r="H1" s="36"/>
      <c r="I1" s="37" t="s">
        <v>37</v>
      </c>
      <c r="J1" s="37" t="s">
        <v>51</v>
      </c>
    </row>
    <row r="2" spans="1:11" s="45" customFormat="1" ht="60.75" thickBot="1" x14ac:dyDescent="0.3">
      <c r="A2" s="39" t="s">
        <v>0</v>
      </c>
      <c r="B2" s="40" t="s">
        <v>78</v>
      </c>
      <c r="C2" s="41" t="s">
        <v>9</v>
      </c>
      <c r="D2" s="40" t="s">
        <v>1</v>
      </c>
      <c r="E2" s="40" t="s">
        <v>2</v>
      </c>
      <c r="F2" s="40" t="s">
        <v>12</v>
      </c>
      <c r="G2" s="42" t="s">
        <v>3</v>
      </c>
      <c r="H2" s="42" t="s">
        <v>4</v>
      </c>
      <c r="I2" s="42" t="s">
        <v>5</v>
      </c>
      <c r="J2" s="43" t="s">
        <v>6</v>
      </c>
      <c r="K2" s="44"/>
    </row>
    <row r="3" spans="1:11" ht="46.5" customHeight="1" x14ac:dyDescent="0.2">
      <c r="A3" s="52"/>
      <c r="B3" s="53" t="s">
        <v>16</v>
      </c>
      <c r="C3" s="54"/>
      <c r="D3" s="52"/>
      <c r="E3" s="55"/>
      <c r="F3" s="55"/>
      <c r="G3" s="56"/>
      <c r="H3" s="56"/>
      <c r="I3" s="56"/>
      <c r="J3" s="56"/>
      <c r="K3" s="44"/>
    </row>
    <row r="4" spans="1:11" s="57" customFormat="1" ht="72" thickBot="1" x14ac:dyDescent="0.25">
      <c r="A4" s="241">
        <v>1</v>
      </c>
      <c r="B4" s="223" t="s">
        <v>79</v>
      </c>
      <c r="C4" s="236" t="s">
        <v>9</v>
      </c>
      <c r="D4" s="222"/>
      <c r="E4" s="241"/>
      <c r="F4" s="270">
        <f>E4*15</f>
        <v>0</v>
      </c>
      <c r="G4" s="239"/>
      <c r="H4" s="269">
        <f>F4*G4</f>
        <v>0</v>
      </c>
      <c r="I4" s="227"/>
      <c r="J4" s="268">
        <f>H4+I4</f>
        <v>0</v>
      </c>
      <c r="K4" s="103"/>
    </row>
    <row r="5" spans="1:11" ht="24.75" customHeight="1" thickBot="1" x14ac:dyDescent="0.25">
      <c r="A5" s="215"/>
      <c r="B5" s="216" t="s">
        <v>11</v>
      </c>
      <c r="C5" s="240"/>
      <c r="D5" s="220"/>
      <c r="E5" s="219"/>
      <c r="F5" s="220"/>
      <c r="G5" s="221"/>
      <c r="H5" s="260">
        <f>SUM(H4:H4)</f>
        <v>0</v>
      </c>
      <c r="I5" s="260">
        <f>SUM(I4:I4)</f>
        <v>0</v>
      </c>
      <c r="J5" s="261">
        <f>SUM(J4:J4)</f>
        <v>0</v>
      </c>
      <c r="K5" s="44"/>
    </row>
    <row r="6" spans="1:11" s="205" customFormat="1" ht="15" thickTop="1" x14ac:dyDescent="0.2">
      <c r="A6" s="198"/>
      <c r="B6" s="199"/>
      <c r="C6" s="200"/>
      <c r="D6" s="201"/>
      <c r="E6" s="202"/>
      <c r="F6" s="203"/>
      <c r="G6" s="201"/>
      <c r="H6" s="204"/>
      <c r="I6" s="201"/>
      <c r="J6" s="203"/>
    </row>
    <row r="7" spans="1:11" x14ac:dyDescent="0.2">
      <c r="H7" s="279" t="s">
        <v>77</v>
      </c>
    </row>
  </sheetData>
  <sheetProtection selectLockedCells="1"/>
  <mergeCells count="1">
    <mergeCell ref="B1:C1"/>
  </mergeCells>
  <dataValidations count="4">
    <dataValidation showInputMessage="1" showErrorMessage="1" sqref="G1 K5" xr:uid="{00000000-0002-0000-0700-000000000000}"/>
    <dataValidation type="list" showInputMessage="1" showErrorMessage="1" sqref="E5:E65529 E2:E3" xr:uid="{00000000-0002-0000-0700-000002000000}">
      <formula1>"1, 2, 3, 4, 5, 6, 7, 8"</formula1>
    </dataValidation>
    <dataValidation type="list" showInputMessage="1" showErrorMessage="1" error="Diese Eingabe ist nicht möglich!" sqref="D2:D65529" xr:uid="{00000000-0002-0000-0700-000001000000}">
      <formula1>"J, N"</formula1>
    </dataValidation>
    <dataValidation type="decimal" allowBlank="1" showInputMessage="1" showErrorMessage="1" error="Bitte tragen Sie hier eine Zahl ein!!!" sqref="I4" xr:uid="{3244EA3C-8897-4E1C-89B7-9F072424A543}">
      <formula1>0</formula1>
      <formula2>2000</formula2>
    </dataValidation>
  </dataValidations>
  <pageMargins left="0.70866141732283472" right="0.70866141732283472" top="0.78740157480314965" bottom="0.78740157480314965" header="0.31496062992125984" footer="0.31496062992125984"/>
  <pageSetup paperSize="9" scale="82" fitToHeight="0" orientation="landscape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10">
    <pageSetUpPr fitToPage="1"/>
  </sheetPr>
  <dimension ref="A1:K9"/>
  <sheetViews>
    <sheetView zoomScaleNormal="100" zoomScaleSheetLayoutView="100" workbookViewId="0">
      <selection activeCell="B5" sqref="B5"/>
    </sheetView>
  </sheetViews>
  <sheetFormatPr baseColWidth="10" defaultColWidth="11.42578125" defaultRowHeight="14.25" outlineLevelCol="1" x14ac:dyDescent="0.2"/>
  <cols>
    <col min="1" max="1" width="5.5703125" style="65" customWidth="1"/>
    <col min="2" max="2" width="31.140625" style="66" customWidth="1"/>
    <col min="3" max="3" width="36.140625" style="67" customWidth="1" outlineLevel="1"/>
    <col min="4" max="4" width="7.7109375" style="68" bestFit="1" customWidth="1" outlineLevel="1"/>
    <col min="5" max="5" width="7.28515625" style="69" customWidth="1" outlineLevel="1"/>
    <col min="6" max="6" width="11" style="70" customWidth="1" outlineLevel="1"/>
    <col min="7" max="7" width="12.5703125" style="71" bestFit="1" customWidth="1" outlineLevel="1"/>
    <col min="8" max="8" width="17.28515625" style="73" bestFit="1" customWidth="1" outlineLevel="1"/>
    <col min="9" max="9" width="15.85546875" style="71" customWidth="1"/>
    <col min="10" max="10" width="16.85546875" style="73" bestFit="1" customWidth="1"/>
    <col min="11" max="11" width="14.28515625" style="38" bestFit="1" customWidth="1"/>
    <col min="12" max="13" width="17.42578125" style="38" customWidth="1"/>
    <col min="14" max="14" width="16.5703125" style="38" customWidth="1"/>
    <col min="15" max="16384" width="11.42578125" style="38"/>
  </cols>
  <sheetData>
    <row r="1" spans="1:11" ht="94.5" customHeight="1" thickBot="1" x14ac:dyDescent="0.25">
      <c r="A1" s="35"/>
      <c r="B1" s="280" t="s">
        <v>67</v>
      </c>
      <c r="C1" s="280"/>
      <c r="D1" s="36"/>
      <c r="E1" s="36"/>
      <c r="F1" s="36"/>
      <c r="G1" s="36"/>
      <c r="H1" s="36"/>
      <c r="I1" s="37" t="s">
        <v>37</v>
      </c>
      <c r="J1" s="37" t="s">
        <v>50</v>
      </c>
    </row>
    <row r="2" spans="1:11" s="45" customFormat="1" ht="75" customHeight="1" thickBot="1" x14ac:dyDescent="0.3">
      <c r="A2" s="39" t="s">
        <v>0</v>
      </c>
      <c r="B2" s="40" t="s">
        <v>78</v>
      </c>
      <c r="C2" s="41" t="s">
        <v>9</v>
      </c>
      <c r="D2" s="40" t="s">
        <v>1</v>
      </c>
      <c r="E2" s="40" t="s">
        <v>2</v>
      </c>
      <c r="F2" s="40" t="s">
        <v>12</v>
      </c>
      <c r="G2" s="42" t="s">
        <v>3</v>
      </c>
      <c r="H2" s="42" t="s">
        <v>4</v>
      </c>
      <c r="I2" s="42" t="s">
        <v>5</v>
      </c>
      <c r="J2" s="43" t="s">
        <v>6</v>
      </c>
      <c r="K2" s="44"/>
    </row>
    <row r="3" spans="1:11" ht="46.5" customHeight="1" x14ac:dyDescent="0.2">
      <c r="A3" s="52"/>
      <c r="B3" s="53" t="s">
        <v>10</v>
      </c>
      <c r="C3" s="54"/>
      <c r="D3" s="52"/>
      <c r="E3" s="55"/>
      <c r="F3" s="55"/>
      <c r="G3" s="56"/>
      <c r="H3" s="56"/>
      <c r="I3" s="56"/>
      <c r="J3" s="56"/>
      <c r="K3" s="44"/>
    </row>
    <row r="4" spans="1:11" s="57" customFormat="1" ht="71.25" x14ac:dyDescent="0.2">
      <c r="A4" s="212">
        <v>1</v>
      </c>
      <c r="B4" s="211" t="s">
        <v>79</v>
      </c>
      <c r="C4" s="213" t="s">
        <v>9</v>
      </c>
      <c r="D4" s="212"/>
      <c r="E4" s="208"/>
      <c r="F4" s="272">
        <f>E4*15</f>
        <v>0</v>
      </c>
      <c r="G4" s="56"/>
      <c r="H4" s="275">
        <f>F4*G4</f>
        <v>0</v>
      </c>
      <c r="I4" s="61"/>
      <c r="J4" s="276">
        <f>H4+I4</f>
        <v>0</v>
      </c>
      <c r="K4" s="44"/>
    </row>
    <row r="5" spans="1:11" s="63" customFormat="1" ht="72" thickBot="1" x14ac:dyDescent="0.25">
      <c r="A5" s="235">
        <v>2</v>
      </c>
      <c r="B5" s="223" t="s">
        <v>79</v>
      </c>
      <c r="C5" s="236" t="s">
        <v>9</v>
      </c>
      <c r="D5" s="235"/>
      <c r="E5" s="225"/>
      <c r="F5" s="271">
        <f>E5*15</f>
        <v>0</v>
      </c>
      <c r="G5" s="237"/>
      <c r="H5" s="273">
        <f>F5*G5</f>
        <v>0</v>
      </c>
      <c r="I5" s="267"/>
      <c r="J5" s="274">
        <f>H5+I5</f>
        <v>0</v>
      </c>
      <c r="K5" s="44"/>
    </row>
    <row r="6" spans="1:11" s="63" customFormat="1" ht="24" customHeight="1" thickBot="1" x14ac:dyDescent="0.25">
      <c r="A6" s="215"/>
      <c r="B6" s="216" t="s">
        <v>11</v>
      </c>
      <c r="C6" s="217"/>
      <c r="D6" s="218"/>
      <c r="E6" s="219"/>
      <c r="F6" s="220"/>
      <c r="G6" s="221"/>
      <c r="H6" s="260">
        <v>0</v>
      </c>
      <c r="I6" s="260">
        <v>0</v>
      </c>
      <c r="J6" s="261">
        <v>0</v>
      </c>
      <c r="K6" s="44"/>
    </row>
    <row r="7" spans="1:11" ht="15" thickTop="1" x14ac:dyDescent="0.2">
      <c r="H7" s="72"/>
      <c r="J7" s="72"/>
    </row>
    <row r="8" spans="1:11" hidden="1" x14ac:dyDescent="0.2">
      <c r="A8" s="65" t="s">
        <v>58</v>
      </c>
      <c r="H8" s="72"/>
      <c r="J8" s="72"/>
    </row>
    <row r="9" spans="1:11" x14ac:dyDescent="0.2">
      <c r="H9" s="72"/>
      <c r="J9" s="72"/>
    </row>
  </sheetData>
  <sheetProtection selectLockedCells="1"/>
  <mergeCells count="1">
    <mergeCell ref="B1:C1"/>
  </mergeCells>
  <phoneticPr fontId="3" type="noConversion"/>
  <dataValidations count="5">
    <dataValidation showInputMessage="1" showErrorMessage="1" sqref="G1 K5:K6" xr:uid="{00000000-0002-0000-0A00-000000000000}"/>
    <dataValidation type="list" showInputMessage="1" showErrorMessage="1" sqref="E2:E3 E6:E65531" xr:uid="{00000000-0002-0000-0A00-000001000000}">
      <formula1>"1, 2, 3, 4, 5, 6, 7, 8"</formula1>
    </dataValidation>
    <dataValidation type="list" showInputMessage="1" showErrorMessage="1" sqref="E4:E5" xr:uid="{1BDD6A56-483D-426D-8070-DA98FB195262}">
      <formula1>"1, 2, 3, 4, 5, 6, 7, 8, 9"</formula1>
    </dataValidation>
    <dataValidation type="decimal" allowBlank="1" showInputMessage="1" showErrorMessage="1" error="Bitte tragen Sie hier eine Zahl ein!!!" sqref="I4:I5" xr:uid="{653985DB-74B8-4453-9396-9DBD6A4603AC}">
      <formula1>0</formula1>
      <formula2>2000</formula2>
    </dataValidation>
    <dataValidation type="list" showInputMessage="1" showErrorMessage="1" error="Diese Eingabe ist nicht möglich!" sqref="D2:D65531" xr:uid="{00000000-0002-0000-0A00-000002000000}">
      <formula1>"J, N"</formula1>
    </dataValidation>
  </dataValidations>
  <pageMargins left="0.70866141732283472" right="0.70866141732283472" top="0.78740157480314965" bottom="0.78740157480314965" header="0.31496062992125984" footer="0.31496062992125984"/>
  <pageSetup paperSize="9" scale="8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12</vt:i4>
      </vt:variant>
      <vt:variant>
        <vt:lpstr>Benannte Bereiche</vt:lpstr>
      </vt:variant>
      <vt:variant>
        <vt:i4>14</vt:i4>
      </vt:variant>
    </vt:vector>
  </HeadingPairs>
  <TitlesOfParts>
    <vt:vector size="26" baseType="lpstr">
      <vt:lpstr>Klassische Philologie</vt:lpstr>
      <vt:lpstr>Germanistik</vt:lpstr>
      <vt:lpstr>Anglistik-Amerikanistik</vt:lpstr>
      <vt:lpstr>Romanistik</vt:lpstr>
      <vt:lpstr>Slavistik</vt:lpstr>
      <vt:lpstr>IMSK</vt:lpstr>
      <vt:lpstr>Institutsübergr. LA - Fakultät</vt:lpstr>
      <vt:lpstr>Bohemicum</vt:lpstr>
      <vt:lpstr>Europaeum</vt:lpstr>
      <vt:lpstr>Eigenmittel</vt:lpstr>
      <vt:lpstr>Verteilung</vt:lpstr>
      <vt:lpstr>Rahmenbeträge</vt:lpstr>
      <vt:lpstr>Eigenmittel!Druckbereich</vt:lpstr>
      <vt:lpstr>'Anglistik-Amerikanistik'!Drucktitel</vt:lpstr>
      <vt:lpstr>Eigenmittel!Drucktitel</vt:lpstr>
      <vt:lpstr>Germanistik!Drucktitel</vt:lpstr>
      <vt:lpstr>IMSK!Drucktitel</vt:lpstr>
      <vt:lpstr>'Anglistik-Amerikanistik'!Print_Area</vt:lpstr>
      <vt:lpstr>Bohemicum!Print_Area</vt:lpstr>
      <vt:lpstr>Eigenmittel!Print_Area</vt:lpstr>
      <vt:lpstr>Europaeum!Print_Area</vt:lpstr>
      <vt:lpstr>Germanistik!Print_Area</vt:lpstr>
      <vt:lpstr>IMSK!Print_Area</vt:lpstr>
      <vt:lpstr>'Institutsübergr. LA - Fakultät'!Print_Area</vt:lpstr>
      <vt:lpstr>Romanistik!Print_Area</vt:lpstr>
      <vt:lpstr>Slavistik!Print_Area</vt:lpstr>
    </vt:vector>
  </TitlesOfParts>
  <Company>Rechenzentrum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spp29467</dc:creator>
  <cp:lastModifiedBy>Carmen Kleeberger</cp:lastModifiedBy>
  <cp:lastPrinted>2023-03-09T08:40:04Z</cp:lastPrinted>
  <dcterms:created xsi:type="dcterms:W3CDTF">2003-06-03T14:34:07Z</dcterms:created>
  <dcterms:modified xsi:type="dcterms:W3CDTF">2023-04-18T11:51:44Z</dcterms:modified>
</cp:coreProperties>
</file>