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9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VW\Abt_II\REF_II_8\A_REF_6_und_8\A_REF_8 - SLK\Personal SLK\2 - wiss. MA SLK\Lehraufträge\2020 SS\Listen_Versand\"/>
    </mc:Choice>
  </mc:AlternateContent>
  <xr:revisionPtr revIDLastSave="0" documentId="13_ncr:1_{EE3067FB-1592-4DCC-853A-345CEFF1451B}" xr6:coauthVersionLast="36" xr6:coauthVersionMax="36" xr10:uidLastSave="{00000000-0000-0000-0000-000000000000}"/>
  <bookViews>
    <workbookView xWindow="0" yWindow="0" windowWidth="28800" windowHeight="12225" tabRatio="877" xr2:uid="{00000000-000D-0000-FFFF-FFFF00000000}"/>
  </bookViews>
  <sheets>
    <sheet name="Klassische Philologie" sheetId="22" r:id="rId1"/>
    <sheet name="Germanistik" sheetId="4" r:id="rId2"/>
    <sheet name="Anglistik-Amerikanistik" sheetId="5" r:id="rId3"/>
    <sheet name="Romanistik" sheetId="6" r:id="rId4"/>
    <sheet name="Slavistik" sheetId="7" r:id="rId5"/>
    <sheet name="IMSK" sheetId="8" r:id="rId6"/>
    <sheet name="Institutsübergreifende LA" sheetId="10" r:id="rId7"/>
    <sheet name="Bohemicum" sheetId="16" r:id="rId8"/>
    <sheet name="Fakultätsverwaltung" sheetId="12" r:id="rId9"/>
    <sheet name="Eigenmittel" sheetId="9" r:id="rId10"/>
    <sheet name="Europaeum" sheetId="13" r:id="rId11"/>
    <sheet name="Kanzlermittel" sheetId="14" state="hidden" r:id="rId12"/>
    <sheet name="Verteilung" sheetId="23" state="hidden" r:id="rId13"/>
    <sheet name="Rahmenbeträge" sheetId="21" state="hidden" r:id="rId14"/>
  </sheets>
  <definedNames>
    <definedName name="Print_Area" localSheetId="2">'Anglistik-Amerikanistik'!$A$1:$J$14</definedName>
    <definedName name="Print_Area" localSheetId="7">Bohemicum!$A$1:$K$14</definedName>
    <definedName name="Print_Area" localSheetId="9">Eigenmittel!$A$1:$K$23</definedName>
    <definedName name="Print_Area" localSheetId="10">Europaeum!$A$1:$K$11</definedName>
    <definedName name="Print_Area" localSheetId="1">Germanistik!$A$1:$J$15</definedName>
    <definedName name="Print_Area" localSheetId="5">IMSK!$A$1:$J$17</definedName>
    <definedName name="Print_Area" localSheetId="6">'Institutsübergreifende LA'!$A$1:$J$11</definedName>
    <definedName name="Print_Area" localSheetId="3">Romanistik!$A$1:$J$14</definedName>
    <definedName name="Print_Area" localSheetId="4">Slavistik!$A$1:$J$14</definedName>
    <definedName name="Zahl_der_SWS">#REF!</definedName>
  </definedNames>
  <calcPr calcId="191029"/>
</workbook>
</file>

<file path=xl/calcChain.xml><?xml version="1.0" encoding="utf-8"?>
<calcChain xmlns="http://schemas.openxmlformats.org/spreadsheetml/2006/main">
  <c r="H6" i="9" l="1"/>
  <c r="J6" i="9"/>
  <c r="H7" i="9"/>
  <c r="J7" i="9"/>
  <c r="H8" i="9"/>
  <c r="J8" i="9"/>
  <c r="H9" i="9"/>
  <c r="J9" i="9"/>
  <c r="H10" i="9"/>
  <c r="J10" i="9"/>
  <c r="H11" i="9"/>
  <c r="J11" i="9"/>
  <c r="H12" i="9"/>
  <c r="J12" i="9"/>
  <c r="H13" i="9"/>
  <c r="J13" i="9"/>
  <c r="H14" i="9"/>
  <c r="J14" i="9"/>
  <c r="H15" i="9"/>
  <c r="J15" i="9"/>
  <c r="H16" i="9"/>
  <c r="J16" i="9"/>
  <c r="H17" i="9"/>
  <c r="J17" i="9"/>
  <c r="H18" i="9"/>
  <c r="J18" i="9"/>
  <c r="H4" i="9"/>
  <c r="J4" i="9" s="1"/>
  <c r="H6" i="12"/>
  <c r="J6" i="12" s="1"/>
  <c r="H7" i="12"/>
  <c r="J7" i="12"/>
  <c r="H8" i="12"/>
  <c r="J8" i="12"/>
  <c r="H9" i="12"/>
  <c r="J9" i="12"/>
  <c r="H10" i="12"/>
  <c r="J10" i="12"/>
  <c r="H11" i="12"/>
  <c r="J11" i="12"/>
  <c r="H12" i="12"/>
  <c r="J12" i="12"/>
  <c r="H13" i="12"/>
  <c r="J13" i="12"/>
  <c r="H14" i="12"/>
  <c r="J14" i="12"/>
  <c r="H15" i="12"/>
  <c r="J15" i="12"/>
  <c r="J5" i="12"/>
  <c r="H5" i="12"/>
  <c r="H5" i="7" l="1"/>
  <c r="H6" i="7"/>
  <c r="H5" i="22"/>
  <c r="I19" i="9" l="1"/>
  <c r="E23" i="23" l="1"/>
  <c r="E25" i="23"/>
  <c r="I11" i="13" l="1"/>
  <c r="H8" i="13"/>
  <c r="J8" i="13" s="1"/>
  <c r="H7" i="13"/>
  <c r="J7" i="13" s="1"/>
  <c r="H5" i="13"/>
  <c r="H4" i="13"/>
  <c r="J4" i="13" s="1"/>
  <c r="H6" i="13"/>
  <c r="H5" i="9"/>
  <c r="C16" i="23"/>
  <c r="G38" i="21"/>
  <c r="C14" i="23"/>
  <c r="C13" i="23"/>
  <c r="C12" i="23"/>
  <c r="C11" i="23"/>
  <c r="C10" i="23"/>
  <c r="C9" i="23"/>
  <c r="C8" i="23"/>
  <c r="B14" i="23"/>
  <c r="B13" i="23"/>
  <c r="B12" i="23"/>
  <c r="B11" i="23"/>
  <c r="B10" i="23"/>
  <c r="B9" i="23"/>
  <c r="B8" i="23"/>
  <c r="H11" i="13" l="1"/>
  <c r="D25" i="23" s="1"/>
  <c r="J5" i="13"/>
  <c r="J5" i="9"/>
  <c r="J19" i="9" s="1"/>
  <c r="H19" i="9"/>
  <c r="D23" i="23" s="1"/>
  <c r="B6" i="23"/>
  <c r="B19" i="23" s="1"/>
  <c r="J6" i="13"/>
  <c r="J11" i="13" l="1"/>
  <c r="E14" i="23"/>
  <c r="E24" i="23"/>
  <c r="D24" i="23"/>
  <c r="I17" i="14"/>
  <c r="I10" i="16"/>
  <c r="E16" i="23" s="1"/>
  <c r="H10" i="16"/>
  <c r="D16" i="23" s="1"/>
  <c r="J5" i="16"/>
  <c r="H5" i="16"/>
  <c r="H6" i="16"/>
  <c r="I16" i="12"/>
  <c r="E22" i="23" s="1"/>
  <c r="I11" i="10"/>
  <c r="H6" i="10"/>
  <c r="J6" i="10" s="1"/>
  <c r="H14" i="8"/>
  <c r="J14" i="8" s="1"/>
  <c r="H12" i="8"/>
  <c r="J12" i="8" s="1"/>
  <c r="H11" i="8"/>
  <c r="J11" i="8" s="1"/>
  <c r="H10" i="8"/>
  <c r="J10" i="8" s="1"/>
  <c r="I17" i="8"/>
  <c r="E13" i="23" s="1"/>
  <c r="H8" i="8"/>
  <c r="J8" i="8" s="1"/>
  <c r="H6" i="8"/>
  <c r="E12" i="23"/>
  <c r="D12" i="23"/>
  <c r="J6" i="7"/>
  <c r="H14" i="7"/>
  <c r="I14" i="7"/>
  <c r="E10" i="23"/>
  <c r="E8" i="23"/>
  <c r="F25" i="23"/>
  <c r="F23" i="23"/>
  <c r="C6" i="23"/>
  <c r="C19" i="23" s="1"/>
  <c r="F24" i="23" l="1"/>
  <c r="H24" i="23" s="1"/>
  <c r="F16" i="23"/>
  <c r="H16" i="23" s="1"/>
  <c r="J17" i="14"/>
  <c r="H17" i="14"/>
  <c r="J6" i="16"/>
  <c r="J10" i="16" s="1"/>
  <c r="J16" i="12"/>
  <c r="H16" i="12"/>
  <c r="D22" i="23" s="1"/>
  <c r="F22" i="23" s="1"/>
  <c r="H22" i="23" s="1"/>
  <c r="J11" i="10"/>
  <c r="H11" i="10"/>
  <c r="D14" i="23" s="1"/>
  <c r="F14" i="23" s="1"/>
  <c r="H14" i="23" s="1"/>
  <c r="H17" i="8"/>
  <c r="D13" i="23" s="1"/>
  <c r="F13" i="23" s="1"/>
  <c r="H13" i="23" s="1"/>
  <c r="J6" i="8"/>
  <c r="J17" i="8" s="1"/>
  <c r="F12" i="23"/>
  <c r="H12" i="23" s="1"/>
  <c r="J5" i="7"/>
  <c r="J14" i="7" s="1"/>
  <c r="I14" i="6" l="1"/>
  <c r="E11" i="23" s="1"/>
  <c r="J5" i="6"/>
  <c r="H10" i="5"/>
  <c r="J10" i="5" s="1"/>
  <c r="H6" i="5"/>
  <c r="J6" i="5" s="1"/>
  <c r="H8" i="5"/>
  <c r="J8" i="5" s="1"/>
  <c r="I14" i="5"/>
  <c r="H8" i="4"/>
  <c r="J8" i="4" s="1"/>
  <c r="H14" i="4"/>
  <c r="J14" i="4" s="1"/>
  <c r="H12" i="4"/>
  <c r="J12" i="4" s="1"/>
  <c r="H9" i="4"/>
  <c r="J9" i="4" s="1"/>
  <c r="H6" i="4"/>
  <c r="H10" i="4"/>
  <c r="J10" i="4" s="1"/>
  <c r="J11" i="4"/>
  <c r="J13" i="4"/>
  <c r="I15" i="4"/>
  <c r="E9" i="23" s="1"/>
  <c r="I13" i="22"/>
  <c r="H12" i="22"/>
  <c r="J12" i="22" s="1"/>
  <c r="H11" i="22"/>
  <c r="J11" i="22" s="1"/>
  <c r="H10" i="22"/>
  <c r="J10" i="22" s="1"/>
  <c r="H9" i="22"/>
  <c r="J9" i="22" s="1"/>
  <c r="H8" i="22"/>
  <c r="J8" i="22" s="1"/>
  <c r="H7" i="22"/>
  <c r="J7" i="22" s="1"/>
  <c r="H6" i="22"/>
  <c r="J6" i="22" s="1"/>
  <c r="J5" i="22"/>
  <c r="E19" i="23" l="1"/>
  <c r="J7" i="6"/>
  <c r="H14" i="6"/>
  <c r="D11" i="23" s="1"/>
  <c r="J6" i="6"/>
  <c r="H14" i="5"/>
  <c r="D10" i="23" s="1"/>
  <c r="F10" i="23" s="1"/>
  <c r="H10" i="23" s="1"/>
  <c r="J14" i="5"/>
  <c r="H15" i="4"/>
  <c r="D9" i="23" s="1"/>
  <c r="F9" i="23" s="1"/>
  <c r="H9" i="23" s="1"/>
  <c r="J6" i="4"/>
  <c r="J15" i="4" s="1"/>
  <c r="J13" i="22"/>
  <c r="H13" i="22"/>
  <c r="D8" i="23" s="1"/>
  <c r="F8" i="23" s="1"/>
  <c r="H8" i="23" s="1"/>
  <c r="J14" i="6" l="1"/>
  <c r="D19" i="23"/>
  <c r="F11" i="23"/>
  <c r="I36" i="21"/>
  <c r="I38" i="21" s="1"/>
  <c r="G35" i="21"/>
  <c r="F35" i="21"/>
  <c r="E35" i="21"/>
  <c r="D35" i="21"/>
  <c r="C35" i="21"/>
  <c r="B35" i="21"/>
  <c r="H30" i="21"/>
  <c r="E31" i="21" s="1"/>
  <c r="G21" i="21"/>
  <c r="F21" i="21"/>
  <c r="E21" i="21"/>
  <c r="D21" i="21"/>
  <c r="C21" i="21"/>
  <c r="B21" i="21"/>
  <c r="H18" i="21"/>
  <c r="F19" i="21" s="1"/>
  <c r="G16" i="21"/>
  <c r="G26" i="21" s="1"/>
  <c r="F16" i="21"/>
  <c r="F26" i="21" s="1"/>
  <c r="E16" i="21"/>
  <c r="E26" i="21" s="1"/>
  <c r="D16" i="21"/>
  <c r="C16" i="21"/>
  <c r="C26" i="21" s="1"/>
  <c r="B16" i="21"/>
  <c r="B26" i="21" s="1"/>
  <c r="H15" i="21"/>
  <c r="H14" i="21"/>
  <c r="H13" i="21"/>
  <c r="H12" i="21"/>
  <c r="H8" i="21"/>
  <c r="H5" i="21"/>
  <c r="H35" i="21" s="1"/>
  <c r="E19" i="21"/>
  <c r="D19" i="21"/>
  <c r="D26" i="21"/>
  <c r="C19" i="21"/>
  <c r="H11" i="23" l="1"/>
  <c r="H19" i="23" s="1"/>
  <c r="F19" i="23"/>
  <c r="H16" i="21"/>
  <c r="H26" i="21"/>
  <c r="B27" i="21"/>
  <c r="F27" i="21"/>
  <c r="E27" i="21"/>
  <c r="C27" i="21"/>
  <c r="B19" i="21"/>
  <c r="G19" i="21"/>
  <c r="H21" i="21"/>
  <c r="C22" i="21" s="1"/>
  <c r="B31" i="21"/>
  <c r="F31" i="21"/>
  <c r="G31" i="21"/>
  <c r="H7" i="21"/>
  <c r="C31" i="21"/>
  <c r="I37" i="21"/>
  <c r="D31" i="21"/>
  <c r="G27" i="21" l="1"/>
  <c r="D27" i="21"/>
  <c r="H27" i="21"/>
  <c r="G22" i="21"/>
  <c r="D22" i="21"/>
  <c r="B22" i="21"/>
  <c r="H22" i="21" s="1"/>
  <c r="E22" i="21"/>
  <c r="F22" i="21"/>
  <c r="H19" i="21"/>
  <c r="H31" i="21"/>
  <c r="C23" i="21"/>
  <c r="G32" i="21"/>
  <c r="B23" i="21"/>
  <c r="C32" i="21"/>
  <c r="D32" i="21"/>
  <c r="E23" i="21"/>
  <c r="G23" i="21"/>
  <c r="B28" i="21"/>
  <c r="E28" i="21"/>
  <c r="E32" i="21"/>
  <c r="B32" i="21"/>
  <c r="G28" i="21"/>
  <c r="F28" i="21"/>
  <c r="D28" i="21"/>
  <c r="C28" i="21"/>
  <c r="F23" i="21"/>
  <c r="F32" i="21"/>
  <c r="D23" i="21"/>
  <c r="G34" i="21" l="1"/>
  <c r="G36" i="21" s="1"/>
  <c r="G37" i="21" s="1"/>
  <c r="H32" i="21"/>
  <c r="C34" i="21"/>
  <c r="C36" i="21" s="1"/>
  <c r="C37" i="21" s="1"/>
  <c r="D34" i="21"/>
  <c r="D36" i="21" s="1"/>
  <c r="D38" i="21" s="1"/>
  <c r="E34" i="21"/>
  <c r="E36" i="21" s="1"/>
  <c r="E37" i="21" s="1"/>
  <c r="B34" i="21"/>
  <c r="B36" i="21" s="1"/>
  <c r="B37" i="21" s="1"/>
  <c r="H23" i="21"/>
  <c r="F34" i="21"/>
  <c r="F36" i="21" s="1"/>
  <c r="H28" i="21"/>
  <c r="D37" i="21" l="1"/>
  <c r="H34" i="21"/>
  <c r="H36" i="21" s="1"/>
  <c r="C38" i="21"/>
  <c r="E38" i="21"/>
  <c r="B38" i="21"/>
  <c r="F37" i="21"/>
  <c r="F38" i="21"/>
  <c r="H38" i="21" l="1"/>
  <c r="H37" i="2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Carmen Kleeberger</author>
  </authors>
  <commentList>
    <comment ref="J1" authorId="0" shapeId="0" xr:uid="{00000000-0006-0000-0700-000001000000}">
      <text>
        <r>
          <rPr>
            <b/>
            <sz val="9"/>
            <color indexed="81"/>
            <rFont val="Segoe UI"/>
            <family val="2"/>
          </rPr>
          <t>Carmen Kleeberger:</t>
        </r>
        <r>
          <rPr>
            <sz val="9"/>
            <color indexed="81"/>
            <rFont val="Segoe UI"/>
            <family val="2"/>
          </rPr>
          <t xml:space="preserve">
für 2019 aus dieser Kostenstele zahlen, ab 2020 aus 08100019 (20.08.2019)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dd</author>
    <author>WXPINST</author>
  </authors>
  <commentList>
    <comment ref="B8" authorId="0" shapeId="0" xr:uid="{00000000-0006-0000-0D00-000001000000}">
      <text>
        <r>
          <rPr>
            <sz val="9"/>
            <color indexed="81"/>
            <rFont val="Tahoma"/>
            <family val="2"/>
          </rPr>
          <t xml:space="preserve">
Rechenauer
Beck
</t>
        </r>
      </text>
    </comment>
    <comment ref="C8" authorId="1" shapeId="0" xr:uid="{00000000-0006-0000-0D00-000002000000}">
      <text>
        <r>
          <rPr>
            <sz val="8"/>
            <color indexed="81"/>
            <rFont val="Tahoma"/>
            <family val="2"/>
          </rPr>
          <t>Feistner
Regener
Schilcher
Rössler
Hahn
Schulz
Thurmair
Daiber
Scheuringer
Hochholzer</t>
        </r>
      </text>
    </comment>
    <comment ref="D8" authorId="0" shapeId="0" xr:uid="{00000000-0006-0000-0D00-000003000000}">
      <text>
        <r>
          <rPr>
            <sz val="9"/>
            <color indexed="81"/>
            <rFont val="Tahoma"/>
            <family val="2"/>
          </rPr>
          <t>Hebel (Vertretung)
Schneider
Zwierlein
Fischer
Depkat
Petzold
N.N. (ehem. Kirchhoff, Vertretung)</t>
        </r>
      </text>
    </comment>
    <comment ref="E8" authorId="0" shapeId="0" xr:uid="{00000000-0006-0000-0D00-000004000000}">
      <text>
        <r>
          <rPr>
            <sz val="9"/>
            <color indexed="81"/>
            <rFont val="Tahoma"/>
            <family val="2"/>
          </rPr>
          <t xml:space="preserve">Mecke
Selig
v. Treskow
Neumann-Holzschuh
Junkerjürgen
</t>
        </r>
      </text>
    </comment>
    <comment ref="F8" authorId="0" shapeId="0" xr:uid="{00000000-0006-0000-0D00-000005000000}">
      <text>
        <r>
          <rPr>
            <sz val="9"/>
            <color indexed="81"/>
            <rFont val="Tahoma"/>
            <family val="2"/>
          </rPr>
          <t>N.N. (ehem. Koschmal, Vertretung)
Hansen
Nekula
Gelhard
Koller</t>
        </r>
      </text>
    </comment>
    <comment ref="G8" authorId="0" shapeId="0" xr:uid="{00000000-0006-0000-0D00-000006000000}">
      <text>
        <r>
          <rPr>
            <sz val="9"/>
            <color indexed="81"/>
            <rFont val="Tahoma"/>
            <family val="2"/>
          </rPr>
          <t xml:space="preserve">Dotzler
Drascek
Helmbrecht
Kruschwitz
Wolff
Ludwig
Heibach
Henze
Hirschfelder
</t>
        </r>
      </text>
    </comment>
  </commentList>
</comments>
</file>

<file path=xl/sharedStrings.xml><?xml version="1.0" encoding="utf-8"?>
<sst xmlns="http://schemas.openxmlformats.org/spreadsheetml/2006/main" count="252" uniqueCount="95">
  <si>
    <t>Nr.</t>
  </si>
  <si>
    <t>Name, Vorname, Geburtsdatum, Adresse</t>
  </si>
  <si>
    <t>Pflicht J/N</t>
  </si>
  <si>
    <t>Zahl der SWS</t>
  </si>
  <si>
    <t>Vergütung je Stunde bzw. SWS in €</t>
  </si>
  <si>
    <t>Vergütung in €</t>
  </si>
  <si>
    <t>Fahrtkosten in €</t>
  </si>
  <si>
    <t>Gesamtbedarf in €</t>
  </si>
  <si>
    <t>Institut für Romanistik</t>
  </si>
  <si>
    <t>Institut für Slavistik</t>
  </si>
  <si>
    <t>Titel der Veranstaltung</t>
  </si>
  <si>
    <t>Europaeum</t>
  </si>
  <si>
    <t>SUMME</t>
  </si>
  <si>
    <t>Zahl der Einzel-stunden</t>
  </si>
  <si>
    <t>Institut für Anglistik und Amerikanistik</t>
  </si>
  <si>
    <t>Institut für Klassische Philologie</t>
  </si>
  <si>
    <t>Institut für Information und Medien, Sprache und Kultur</t>
  </si>
  <si>
    <t>Bohemicum</t>
  </si>
  <si>
    <t>Berechnung für die Verteilung von Lehrauftragsmitteln</t>
  </si>
  <si>
    <t xml:space="preserve">Klass. Philologie </t>
  </si>
  <si>
    <t>Germanistik</t>
  </si>
  <si>
    <t>Angl./ Amerik</t>
  </si>
  <si>
    <t>Romanistik</t>
  </si>
  <si>
    <t>Slavistik</t>
  </si>
  <si>
    <t>IMSK</t>
  </si>
  <si>
    <t>Gesamt</t>
  </si>
  <si>
    <t>Fachübergreifend</t>
  </si>
  <si>
    <t>Grundsicherung</t>
  </si>
  <si>
    <t>Fachübergreifendes Angebot</t>
  </si>
  <si>
    <t>zu verteilender Betrag</t>
  </si>
  <si>
    <t>Professoren</t>
  </si>
  <si>
    <t>Abschlüsse (1.10.2015 - 30.9.2016)</t>
  </si>
  <si>
    <t>MA</t>
  </si>
  <si>
    <t>BA</t>
  </si>
  <si>
    <t>Staatsexamen</t>
  </si>
  <si>
    <t>Master</t>
  </si>
  <si>
    <t>gesamt</t>
  </si>
  <si>
    <t>Studierende</t>
  </si>
  <si>
    <t>SS 2018 lt. Studentenstatistik</t>
  </si>
  <si>
    <t>in  %</t>
  </si>
  <si>
    <t>Stud pro Professur</t>
  </si>
  <si>
    <t>in %</t>
  </si>
  <si>
    <t>Lehrkomponente</t>
  </si>
  <si>
    <t>(Studierendenbelastung)</t>
  </si>
  <si>
    <t>Studienabschlüsse</t>
  </si>
  <si>
    <t>Erfolgskomponente</t>
  </si>
  <si>
    <t>Fächer</t>
  </si>
  <si>
    <t>Strukturkomponente</t>
  </si>
  <si>
    <t>Sockelbetrag</t>
  </si>
  <si>
    <t>Gesamtbetrag</t>
  </si>
  <si>
    <t>Anteil SS 2019</t>
  </si>
  <si>
    <t>Anteil WS 2019/2020</t>
  </si>
  <si>
    <t>Didaktik der deutschen Sprache und Literatur 
(Prof. Dr. Anita Schilcher)</t>
  </si>
  <si>
    <t>Deutsch als Fremdsprachenphilologie 
(Prof. Dr. Maria Thurmair)</t>
  </si>
  <si>
    <t>Deutsch als Zweitsprache
(Prof. Dr. Rupert Hochholzer)</t>
  </si>
  <si>
    <t>für das ZSK zu finanzieren aus Mitteln der Fakultäts-Frauenbeauftragten (Absprache Dr. Stahl - Prof. Thurmair - Herr Grimm wegen 'Ausleihe' von Frau Kramel an DaF-Phil)</t>
  </si>
  <si>
    <t>Institut für Germanistik</t>
  </si>
  <si>
    <t>Englische Sprachwissenschaft</t>
  </si>
  <si>
    <t>Kapitel:
Titel:
Kostenstelle:</t>
  </si>
  <si>
    <r>
      <rPr>
        <sz val="12"/>
        <rFont val="Arial"/>
        <family val="2"/>
      </rPr>
      <t xml:space="preserve">Lehrauftragsvergütungen und Lehrvergütungen
für erteilte Lehraufträge im
</t>
    </r>
    <r>
      <rPr>
        <b/>
        <sz val="12"/>
        <rFont val="Arial"/>
        <family val="2"/>
      </rPr>
      <t>Wintersemester 2019/2020
aus Fakultätsmitteln</t>
    </r>
  </si>
  <si>
    <t>1521
73
08000019</t>
  </si>
  <si>
    <t>Deutsche Philologie - Deutsche Sprachwissenschaft 
(Prof. Dr. Paul Rössler)</t>
  </si>
  <si>
    <t>Englische Literatur- und Kulturwissenschaft
(Prof. Dr. Anne-Julia Zwierlein)</t>
  </si>
  <si>
    <t>Fachdidaktik Englisch</t>
  </si>
  <si>
    <t>Lehraufträge Wintersemester 2019/2020</t>
  </si>
  <si>
    <t>Jahresrahmenbetrag
in €
(Zuweisung 2019)</t>
  </si>
  <si>
    <t>Rahmenbetrag für
WS 2019/2020
in €</t>
  </si>
  <si>
    <t>Vergütung
in €</t>
  </si>
  <si>
    <t>Verteilung</t>
  </si>
  <si>
    <t>Defizit</t>
  </si>
  <si>
    <t>I:IMSK</t>
  </si>
  <si>
    <t>Kanzlermittel</t>
  </si>
  <si>
    <t>Fahrtkosten
in €</t>
  </si>
  <si>
    <t>Gesamtkosten
in €</t>
  </si>
  <si>
    <t>Allgemeine und Vergleichende Sprachwissenschaft</t>
  </si>
  <si>
    <t>Medieninformatik</t>
  </si>
  <si>
    <t>Medienwissenschaft</t>
  </si>
  <si>
    <t>Vergleichende Kulturwissenschaft</t>
  </si>
  <si>
    <t>Institutsübergreifende Lehraufträge</t>
  </si>
  <si>
    <t>Verantwortlicher Bereich:
Medienwissenschaft</t>
  </si>
  <si>
    <t>Mittel der Fakultätsverwaltung</t>
  </si>
  <si>
    <r>
      <rPr>
        <sz val="12"/>
        <rFont val="Arial"/>
        <family val="2"/>
      </rPr>
      <t xml:space="preserve">Lehrauftragsvergütungen und Lehrvergütungen
für erteilte Lehraufträge im
</t>
    </r>
    <r>
      <rPr>
        <b/>
        <sz val="12"/>
        <rFont val="Arial"/>
        <family val="2"/>
      </rPr>
      <t>Wintersemester 2019/2020
aus Kanzlermitteln</t>
    </r>
  </si>
  <si>
    <t>Institutsübergreifende LA</t>
  </si>
  <si>
    <t>Fakultätsverwaltung</t>
  </si>
  <si>
    <t>Zuweisung 2019</t>
  </si>
  <si>
    <t>reguläre Zuweisung über 73 gesamt</t>
  </si>
  <si>
    <t>Übertrag aus 2018</t>
  </si>
  <si>
    <t>Eigenmittel</t>
  </si>
  <si>
    <t>finanziert aus</t>
  </si>
  <si>
    <t>1521
73
51000019</t>
  </si>
  <si>
    <r>
      <rPr>
        <sz val="12"/>
        <rFont val="Arial"/>
        <family val="2"/>
      </rPr>
      <t xml:space="preserve">Lehrauftragsvergütungen und Lehrvergütungen
für erteilte Lehraufträge im
</t>
    </r>
    <r>
      <rPr>
        <b/>
        <sz val="12"/>
        <rFont val="Arial"/>
        <family val="2"/>
      </rPr>
      <t>Sommersemester 2020
aus Fakultätsmitteln</t>
    </r>
  </si>
  <si>
    <t>Lehrauftragsvergütungen und Lehrvergütungen
für erteilte Lehraufträge im
Sommersemester 2020
aus Fakultätsmitteln</t>
  </si>
  <si>
    <t>Lehrauftragsvergütungen und Lehrvergütungen
für erteilte Lehraufträge im
Sommersemester 2020
aus Fakultätsmitteln (eigene KSt Bohemicum)</t>
  </si>
  <si>
    <t>Lehrauftragsvergütungen und Lehrvergütungen
für erteilte Lehraufträge im
Sommersemester 2020
aus Eigenmitteln</t>
  </si>
  <si>
    <t>Lehrauftragsvergütungen und Lehrvergütungen
für erteilte Lehraufträge im
Sommersemester 2020
aus Mitteln des Europaeums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</si>
</sst>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00%"/>
    <numFmt numFmtId="166" formatCode="_-* #,##0.00\ [$€-1]_-;\-* #,##0.00\ [$€-1]_-;_-* &quot;-&quot;??\ [$€-1]_-"/>
  </numFmts>
  <fonts count="3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Frutiger Next LT W1G"/>
      <family val="2"/>
    </font>
    <font>
      <b/>
      <sz val="10"/>
      <name val="Frutiger Next LT W1G"/>
      <family val="2"/>
    </font>
    <font>
      <sz val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b/>
      <sz val="12"/>
      <color rgb="FF006100"/>
      <name val="Calibri"/>
      <family val="2"/>
      <scheme val="minor"/>
    </font>
    <font>
      <b/>
      <sz val="12"/>
      <color rgb="FF9C6500"/>
      <name val="Calibri"/>
      <family val="2"/>
      <scheme val="minor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trike/>
      <sz val="1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sz val="14"/>
      <name val="Arial"/>
      <family val="2"/>
    </font>
    <font>
      <sz val="11"/>
      <color rgb="FFFF0000"/>
      <name val="Arial"/>
      <family val="2"/>
    </font>
    <font>
      <sz val="8"/>
      <color indexed="81"/>
      <name val="Tahoma"/>
      <family val="2"/>
    </font>
    <font>
      <sz val="14"/>
      <color theme="0" tint="-0.34998626667073579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50">
    <xf numFmtId="0" fontId="0" fillId="0" borderId="0" xfId="0"/>
    <xf numFmtId="0" fontId="6" fillId="0" borderId="1" xfId="0" applyFont="1" applyFill="1" applyBorder="1" applyAlignment="1" applyProtection="1">
      <alignment vertical="top" wrapText="1" shrinkToFit="1"/>
      <protection locked="0"/>
    </xf>
    <xf numFmtId="0" fontId="7" fillId="0" borderId="1" xfId="0" applyFont="1" applyFill="1" applyBorder="1" applyAlignment="1" applyProtection="1">
      <alignment horizontal="center" vertical="center" shrinkToFit="1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1" xfId="0" applyFont="1" applyFill="1" applyBorder="1" applyAlignment="1" applyProtection="1">
      <alignment horizontal="left" vertical="center" wrapText="1" shrinkToFit="1"/>
    </xf>
    <xf numFmtId="44" fontId="7" fillId="0" borderId="1" xfId="1" applyFont="1" applyFill="1" applyBorder="1" applyAlignment="1" applyProtection="1">
      <alignment horizontal="center" vertical="center" wrapText="1" shrinkToFit="1"/>
    </xf>
    <xf numFmtId="2" fontId="10" fillId="0" borderId="0" xfId="0" applyNumberFormat="1" applyFont="1" applyAlignment="1">
      <alignment horizontal="center"/>
    </xf>
    <xf numFmtId="0" fontId="0" fillId="0" borderId="0" xfId="0" applyBorder="1"/>
    <xf numFmtId="0" fontId="3" fillId="0" borderId="0" xfId="0" applyFont="1"/>
    <xf numFmtId="2" fontId="0" fillId="0" borderId="0" xfId="0" applyNumberFormat="1" applyAlignment="1">
      <alignment horizontal="center"/>
    </xf>
    <xf numFmtId="0" fontId="0" fillId="0" borderId="7" xfId="0" applyBorder="1" applyAlignment="1">
      <alignment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2" fontId="15" fillId="0" borderId="7" xfId="0" applyNumberFormat="1" applyFont="1" applyBorder="1" applyAlignment="1">
      <alignment horizontal="center" vertical="center"/>
    </xf>
    <xf numFmtId="0" fontId="11" fillId="0" borderId="9" xfId="0" applyFont="1" applyBorder="1"/>
    <xf numFmtId="0" fontId="0" fillId="0" borderId="9" xfId="0" applyBorder="1"/>
    <xf numFmtId="0" fontId="3" fillId="0" borderId="9" xfId="0" applyFont="1" applyBorder="1"/>
    <xf numFmtId="44" fontId="1" fillId="0" borderId="9" xfId="0" applyNumberFormat="1" applyFont="1" applyBorder="1"/>
    <xf numFmtId="2" fontId="0" fillId="0" borderId="9" xfId="0" applyNumberFormat="1" applyBorder="1" applyAlignment="1">
      <alignment horizontal="center" vertical="top"/>
    </xf>
    <xf numFmtId="9" fontId="0" fillId="0" borderId="9" xfId="0" applyNumberFormat="1" applyBorder="1" applyAlignment="1">
      <alignment horizontal="left"/>
    </xf>
    <xf numFmtId="44" fontId="0" fillId="0" borderId="9" xfId="0" applyNumberFormat="1" applyBorder="1"/>
    <xf numFmtId="9" fontId="0" fillId="0" borderId="9" xfId="0" applyNumberFormat="1" applyFill="1" applyBorder="1" applyAlignment="1">
      <alignment horizontal="left"/>
    </xf>
    <xf numFmtId="0" fontId="0" fillId="0" borderId="0" xfId="0" applyFill="1"/>
    <xf numFmtId="0" fontId="0" fillId="0" borderId="9" xfId="0" applyFill="1" applyBorder="1"/>
    <xf numFmtId="44" fontId="0" fillId="0" borderId="9" xfId="0" applyNumberFormat="1" applyFill="1" applyBorder="1"/>
    <xf numFmtId="9" fontId="16" fillId="0" borderId="9" xfId="9" applyFont="1" applyFill="1" applyBorder="1" applyAlignment="1">
      <alignment horizontal="center"/>
    </xf>
    <xf numFmtId="44" fontId="11" fillId="0" borderId="9" xfId="0" applyNumberFormat="1" applyFont="1" applyFill="1" applyBorder="1"/>
    <xf numFmtId="2" fontId="0" fillId="0" borderId="9" xfId="0" applyNumberFormat="1" applyFill="1" applyBorder="1" applyAlignment="1">
      <alignment horizontal="center" vertical="top"/>
    </xf>
    <xf numFmtId="0" fontId="0" fillId="0" borderId="9" xfId="0" applyFill="1" applyBorder="1" applyAlignment="1">
      <alignment vertical="top"/>
    </xf>
    <xf numFmtId="0" fontId="11" fillId="0" borderId="9" xfId="0" applyFont="1" applyFill="1" applyBorder="1" applyAlignment="1">
      <alignment vertical="top"/>
    </xf>
    <xf numFmtId="2" fontId="1" fillId="0" borderId="9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0" fillId="0" borderId="10" xfId="0" applyFill="1" applyBorder="1"/>
    <xf numFmtId="2" fontId="0" fillId="0" borderId="9" xfId="0" applyNumberFormat="1" applyFill="1" applyBorder="1" applyAlignment="1">
      <alignment horizontal="center"/>
    </xf>
    <xf numFmtId="165" fontId="17" fillId="0" borderId="9" xfId="9" applyNumberFormat="1" applyFont="1" applyFill="1" applyBorder="1" applyAlignment="1">
      <alignment vertical="top"/>
    </xf>
    <xf numFmtId="9" fontId="0" fillId="0" borderId="9" xfId="0" applyNumberFormat="1" applyFill="1" applyBorder="1" applyAlignment="1">
      <alignment vertical="top"/>
    </xf>
    <xf numFmtId="9" fontId="17" fillId="0" borderId="9" xfId="9" applyFont="1" applyFill="1" applyBorder="1" applyAlignment="1">
      <alignment horizontal="center" vertical="top"/>
    </xf>
    <xf numFmtId="165" fontId="0" fillId="0" borderId="9" xfId="0" applyNumberFormat="1" applyFill="1" applyBorder="1" applyAlignment="1">
      <alignment vertical="top"/>
    </xf>
    <xf numFmtId="165" fontId="11" fillId="0" borderId="9" xfId="0" applyNumberFormat="1" applyFont="1" applyFill="1" applyBorder="1" applyAlignment="1">
      <alignment vertical="top"/>
    </xf>
    <xf numFmtId="9" fontId="1" fillId="0" borderId="9" xfId="9" applyFont="1" applyFill="1" applyBorder="1" applyAlignment="1">
      <alignment horizontal="center" vertical="top"/>
    </xf>
    <xf numFmtId="2" fontId="0" fillId="0" borderId="9" xfId="0" applyNumberFormat="1" applyFill="1" applyBorder="1" applyAlignment="1">
      <alignment vertical="top"/>
    </xf>
    <xf numFmtId="2" fontId="1" fillId="0" borderId="9" xfId="0" applyNumberFormat="1" applyFont="1" applyFill="1" applyBorder="1" applyAlignment="1">
      <alignment vertical="top"/>
    </xf>
    <xf numFmtId="165" fontId="1" fillId="0" borderId="9" xfId="0" applyNumberFormat="1" applyFont="1" applyFill="1" applyBorder="1" applyAlignment="1">
      <alignment vertical="top"/>
    </xf>
    <xf numFmtId="44" fontId="11" fillId="0" borderId="9" xfId="11" applyFont="1" applyFill="1" applyBorder="1" applyAlignment="1">
      <alignment vertical="top"/>
    </xf>
    <xf numFmtId="2" fontId="0" fillId="0" borderId="9" xfId="0" applyNumberFormat="1" applyFill="1" applyBorder="1"/>
    <xf numFmtId="165" fontId="0" fillId="0" borderId="9" xfId="0" applyNumberFormat="1" applyFill="1" applyBorder="1"/>
    <xf numFmtId="1" fontId="0" fillId="0" borderId="9" xfId="0" applyNumberFormat="1" applyFill="1" applyBorder="1" applyAlignment="1">
      <alignment horizontal="center" vertical="top"/>
    </xf>
    <xf numFmtId="10" fontId="0" fillId="0" borderId="9" xfId="0" applyNumberFormat="1" applyFill="1" applyBorder="1" applyAlignment="1">
      <alignment horizontal="center" vertical="top"/>
    </xf>
    <xf numFmtId="10" fontId="11" fillId="0" borderId="9" xfId="11" applyNumberFormat="1" applyFont="1" applyFill="1" applyBorder="1" applyAlignment="1">
      <alignment horizontal="center" vertical="top"/>
    </xf>
    <xf numFmtId="44" fontId="11" fillId="0" borderId="9" xfId="11" applyFont="1" applyFill="1" applyBorder="1" applyAlignment="1">
      <alignment horizontal="center" vertical="top"/>
    </xf>
    <xf numFmtId="2" fontId="0" fillId="0" borderId="11" xfId="0" applyNumberFormat="1" applyBorder="1" applyAlignment="1">
      <alignment vertical="top"/>
    </xf>
    <xf numFmtId="2" fontId="0" fillId="0" borderId="9" xfId="0" applyNumberFormat="1" applyBorder="1"/>
    <xf numFmtId="0" fontId="0" fillId="0" borderId="9" xfId="0" applyBorder="1" applyAlignment="1">
      <alignment vertical="top"/>
    </xf>
    <xf numFmtId="164" fontId="0" fillId="0" borderId="9" xfId="0" applyNumberFormat="1" applyBorder="1" applyAlignment="1">
      <alignment vertical="top"/>
    </xf>
    <xf numFmtId="164" fontId="17" fillId="0" borderId="9" xfId="11" applyNumberFormat="1" applyFont="1" applyBorder="1" applyAlignment="1">
      <alignment horizontal="center" vertical="top"/>
    </xf>
    <xf numFmtId="8" fontId="1" fillId="0" borderId="9" xfId="0" applyNumberFormat="1" applyFont="1" applyBorder="1" applyAlignment="1">
      <alignment vertical="top"/>
    </xf>
    <xf numFmtId="44" fontId="1" fillId="0" borderId="9" xfId="0" applyNumberFormat="1" applyFont="1" applyBorder="1" applyAlignment="1">
      <alignment vertical="top"/>
    </xf>
    <xf numFmtId="8" fontId="1" fillId="0" borderId="0" xfId="0" applyNumberFormat="1" applyFont="1"/>
    <xf numFmtId="0" fontId="11" fillId="2" borderId="7" xfId="0" applyFont="1" applyFill="1" applyBorder="1" applyAlignment="1">
      <alignment vertical="top"/>
    </xf>
    <xf numFmtId="44" fontId="11" fillId="2" borderId="7" xfId="1" applyFont="1" applyFill="1" applyBorder="1" applyAlignment="1">
      <alignment vertical="top"/>
    </xf>
    <xf numFmtId="164" fontId="11" fillId="2" borderId="7" xfId="1" applyNumberFormat="1" applyFont="1" applyFill="1" applyBorder="1" applyAlignment="1">
      <alignment vertical="top"/>
    </xf>
    <xf numFmtId="0" fontId="18" fillId="3" borderId="7" xfId="7" applyFont="1" applyBorder="1" applyAlignment="1">
      <alignment vertical="top"/>
    </xf>
    <xf numFmtId="166" fontId="18" fillId="3" borderId="7" xfId="7" applyNumberFormat="1" applyFont="1" applyBorder="1" applyAlignment="1">
      <alignment vertical="top"/>
    </xf>
    <xf numFmtId="164" fontId="18" fillId="3" borderId="7" xfId="7" applyNumberFormat="1" applyFont="1" applyBorder="1" applyAlignment="1">
      <alignment vertical="top"/>
    </xf>
    <xf numFmtId="0" fontId="19" fillId="4" borderId="7" xfId="8" applyFont="1" applyBorder="1" applyAlignment="1">
      <alignment vertical="top"/>
    </xf>
    <xf numFmtId="166" fontId="19" fillId="4" borderId="7" xfId="8" applyNumberFormat="1" applyFont="1" applyBorder="1" applyAlignment="1">
      <alignment vertical="top"/>
    </xf>
    <xf numFmtId="164" fontId="19" fillId="4" borderId="7" xfId="8" applyNumberFormat="1" applyFont="1" applyBorder="1" applyAlignment="1">
      <alignment vertical="top"/>
    </xf>
    <xf numFmtId="0" fontId="20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vertical="top" wrapText="1"/>
      <protection locked="0"/>
    </xf>
    <xf numFmtId="0" fontId="20" fillId="0" borderId="0" xfId="0" applyFont="1" applyFill="1" applyBorder="1"/>
    <xf numFmtId="0" fontId="23" fillId="0" borderId="4" xfId="0" applyFont="1" applyFill="1" applyBorder="1" applyAlignment="1" applyProtection="1">
      <alignment horizontal="center" vertical="center" shrinkToFit="1"/>
    </xf>
    <xf numFmtId="0" fontId="23" fillId="0" borderId="5" xfId="0" applyFont="1" applyFill="1" applyBorder="1" applyAlignment="1" applyProtection="1">
      <alignment horizontal="center" vertical="center" wrapText="1" shrinkToFit="1"/>
    </xf>
    <xf numFmtId="0" fontId="23" fillId="0" borderId="5" xfId="0" applyFont="1" applyFill="1" applyBorder="1" applyAlignment="1" applyProtection="1">
      <alignment horizontal="left" vertical="center" wrapText="1" shrinkToFit="1"/>
    </xf>
    <xf numFmtId="44" fontId="23" fillId="0" borderId="5" xfId="1" applyFont="1" applyFill="1" applyBorder="1" applyAlignment="1" applyProtection="1">
      <alignment horizontal="center" vertical="center" wrapText="1" shrinkToFit="1"/>
    </xf>
    <xf numFmtId="44" fontId="23" fillId="0" borderId="15" xfId="1" applyFont="1" applyFill="1" applyBorder="1" applyAlignment="1" applyProtection="1">
      <alignment horizontal="center" vertical="center" wrapText="1" shrinkToFit="1"/>
    </xf>
    <xf numFmtId="0" fontId="20" fillId="0" borderId="0" xfId="0" applyFont="1" applyFill="1" applyBorder="1" applyAlignment="1" applyProtection="1">
      <alignment vertical="top" wrapText="1" shrinkToFit="1"/>
      <protection locked="0"/>
    </xf>
    <xf numFmtId="0" fontId="23" fillId="0" borderId="0" xfId="0" applyFont="1" applyFill="1" applyBorder="1" applyAlignment="1">
      <alignment shrinkToFit="1"/>
    </xf>
    <xf numFmtId="0" fontId="20" fillId="0" borderId="2" xfId="0" applyFont="1" applyFill="1" applyBorder="1" applyAlignment="1" applyProtection="1">
      <alignment horizontal="center" vertical="center" wrapText="1"/>
    </xf>
    <xf numFmtId="0" fontId="20" fillId="0" borderId="2" xfId="0" applyFont="1" applyFill="1" applyBorder="1" applyAlignment="1" applyProtection="1">
      <alignment vertical="center" wrapText="1"/>
    </xf>
    <xf numFmtId="0" fontId="20" fillId="0" borderId="2" xfId="0" applyFont="1" applyFill="1" applyBorder="1" applyAlignment="1" applyProtection="1">
      <alignment horizontal="left" vertical="center" wrapText="1"/>
    </xf>
    <xf numFmtId="0" fontId="20" fillId="0" borderId="2" xfId="0" applyFont="1" applyFill="1" applyBorder="1" applyAlignment="1" applyProtection="1">
      <alignment horizontal="center" vertical="center" shrinkToFit="1"/>
    </xf>
    <xf numFmtId="44" fontId="20" fillId="0" borderId="2" xfId="1" applyFont="1" applyFill="1" applyBorder="1" applyAlignment="1" applyProtection="1">
      <alignment horizontal="center" vertical="center"/>
    </xf>
    <xf numFmtId="44" fontId="23" fillId="0" borderId="2" xfId="1" applyFont="1" applyFill="1" applyBorder="1" applyAlignment="1" applyProtection="1">
      <alignment horizontal="center" vertical="center" shrinkToFit="1"/>
    </xf>
    <xf numFmtId="0" fontId="20" fillId="0" borderId="1" xfId="0" applyFont="1" applyFill="1" applyBorder="1" applyAlignment="1" applyProtection="1">
      <alignment horizontal="center" vertical="center" shrinkToFit="1"/>
    </xf>
    <xf numFmtId="0" fontId="24" fillId="7" borderId="1" xfId="0" applyFont="1" applyFill="1" applyBorder="1" applyAlignment="1" applyProtection="1">
      <alignment vertical="center" wrapText="1"/>
    </xf>
    <xf numFmtId="0" fontId="20" fillId="0" borderId="1" xfId="0" applyFont="1" applyFill="1" applyBorder="1" applyAlignment="1" applyProtection="1">
      <alignment horizontal="left" vertical="center" wrapText="1" shrinkToFit="1"/>
    </xf>
    <xf numFmtId="0" fontId="20" fillId="0" borderId="1" xfId="0" applyFont="1" applyFill="1" applyBorder="1" applyAlignment="1" applyProtection="1">
      <alignment horizontal="center" vertical="center" wrapText="1"/>
    </xf>
    <xf numFmtId="44" fontId="20" fillId="0" borderId="1" xfId="1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>
      <alignment vertical="top"/>
    </xf>
    <xf numFmtId="0" fontId="20" fillId="0" borderId="1" xfId="0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Fill="1" applyBorder="1" applyAlignment="1" applyProtection="1">
      <alignment vertical="top" wrapText="1"/>
      <protection locked="0"/>
    </xf>
    <xf numFmtId="0" fontId="20" fillId="0" borderId="1" xfId="0" applyFont="1" applyFill="1" applyBorder="1" applyAlignment="1" applyProtection="1">
      <alignment vertical="top" wrapText="1" shrinkToFit="1"/>
      <protection locked="0"/>
    </xf>
    <xf numFmtId="8" fontId="20" fillId="0" borderId="1" xfId="1" applyNumberFormat="1" applyFont="1" applyFill="1" applyBorder="1" applyAlignment="1" applyProtection="1">
      <alignment horizontal="center" vertical="center" shrinkToFit="1"/>
      <protection locked="0"/>
    </xf>
    <xf numFmtId="8" fontId="20" fillId="0" borderId="1" xfId="1" applyNumberFormat="1" applyFont="1" applyFill="1" applyBorder="1" applyAlignment="1" applyProtection="1">
      <alignment horizontal="center" vertical="center" shrinkToFit="1"/>
    </xf>
    <xf numFmtId="8" fontId="20" fillId="0" borderId="1" xfId="1" applyNumberFormat="1" applyFont="1" applyFill="1" applyBorder="1" applyAlignment="1" applyProtection="1">
      <alignment horizontal="center" vertical="center"/>
      <protection locked="0"/>
    </xf>
    <xf numFmtId="164" fontId="20" fillId="0" borderId="1" xfId="1" applyNumberFormat="1" applyFont="1" applyFill="1" applyBorder="1" applyAlignment="1" applyProtection="1">
      <alignment horizontal="center" vertical="center" shrinkToFit="1"/>
    </xf>
    <xf numFmtId="0" fontId="25" fillId="0" borderId="0" xfId="0" applyFont="1" applyFill="1" applyBorder="1" applyAlignment="1">
      <alignment vertical="top"/>
    </xf>
    <xf numFmtId="44" fontId="20" fillId="0" borderId="1" xfId="1" applyFont="1" applyFill="1" applyBorder="1" applyAlignment="1" applyProtection="1">
      <alignment horizontal="center" vertical="center" shrinkToFit="1"/>
      <protection locked="0"/>
    </xf>
    <xf numFmtId="0" fontId="23" fillId="0" borderId="1" xfId="0" applyFont="1" applyFill="1" applyBorder="1" applyAlignment="1" applyProtection="1">
      <alignment vertical="top" wrapText="1"/>
    </xf>
    <xf numFmtId="0" fontId="20" fillId="0" borderId="1" xfId="0" applyFont="1" applyFill="1" applyBorder="1" applyAlignment="1" applyProtection="1">
      <alignment vertical="top" wrapText="1"/>
    </xf>
    <xf numFmtId="0" fontId="20" fillId="0" borderId="1" xfId="0" applyFont="1" applyFill="1" applyBorder="1" applyAlignment="1" applyProtection="1">
      <alignment horizontal="center" vertical="top"/>
    </xf>
    <xf numFmtId="0" fontId="20" fillId="0" borderId="1" xfId="0" applyFont="1" applyFill="1" applyBorder="1" applyAlignment="1" applyProtection="1">
      <alignment horizontal="center" vertical="center"/>
    </xf>
    <xf numFmtId="44" fontId="20" fillId="0" borderId="1" xfId="1" applyFont="1" applyFill="1" applyBorder="1" applyAlignment="1" applyProtection="1">
      <alignment horizontal="center" vertical="center"/>
    </xf>
    <xf numFmtId="164" fontId="23" fillId="0" borderId="1" xfId="1" applyNumberFormat="1" applyFont="1" applyFill="1" applyBorder="1" applyAlignment="1" applyProtection="1">
      <alignment horizontal="center" vertical="center"/>
    </xf>
    <xf numFmtId="164" fontId="23" fillId="0" borderId="1" xfId="1" applyNumberFormat="1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44" fontId="20" fillId="0" borderId="0" xfId="1" applyFont="1" applyFill="1" applyBorder="1" applyAlignment="1" applyProtection="1">
      <alignment horizontal="center" vertical="center"/>
      <protection locked="0"/>
    </xf>
    <xf numFmtId="44" fontId="20" fillId="0" borderId="0" xfId="1" applyFont="1" applyFill="1" applyBorder="1" applyAlignment="1" applyProtection="1">
      <alignment horizontal="right" vertical="center"/>
    </xf>
    <xf numFmtId="44" fontId="20" fillId="0" borderId="0" xfId="1" applyFont="1" applyFill="1" applyBorder="1" applyAlignment="1" applyProtection="1">
      <alignment horizontal="center" vertical="center"/>
    </xf>
    <xf numFmtId="0" fontId="20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 shrinkToFit="1"/>
      <protection locked="0"/>
    </xf>
    <xf numFmtId="0" fontId="20" fillId="0" borderId="1" xfId="0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Fill="1" applyBorder="1" applyAlignment="1" applyProtection="1">
      <alignment horizontal="left" vertical="center" wrapText="1"/>
      <protection locked="0"/>
    </xf>
    <xf numFmtId="0" fontId="20" fillId="0" borderId="1" xfId="0" applyFont="1" applyFill="1" applyBorder="1" applyAlignment="1" applyProtection="1">
      <alignment horizontal="left" vertical="center" wrapText="1"/>
      <protection locked="0"/>
    </xf>
    <xf numFmtId="44" fontId="20" fillId="0" borderId="1" xfId="1" applyFont="1" applyFill="1" applyBorder="1" applyAlignment="1" applyProtection="1">
      <alignment horizontal="right" vertical="center" shrinkToFit="1"/>
      <protection locked="0"/>
    </xf>
    <xf numFmtId="0" fontId="20" fillId="0" borderId="2" xfId="0" applyFont="1" applyFill="1" applyBorder="1" applyAlignment="1" applyProtection="1">
      <alignment horizontal="left"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wrapText="1"/>
      <protection locked="0"/>
    </xf>
    <xf numFmtId="0" fontId="23" fillId="8" borderId="1" xfId="0" applyFont="1" applyFill="1" applyBorder="1" applyAlignment="1" applyProtection="1">
      <alignment horizontal="left" vertical="center" wrapText="1"/>
      <protection locked="0"/>
    </xf>
    <xf numFmtId="0" fontId="21" fillId="6" borderId="0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vertical="center" wrapText="1"/>
    </xf>
    <xf numFmtId="0" fontId="20" fillId="0" borderId="1" xfId="10" applyFont="1" applyFill="1" applyBorder="1" applyAlignment="1" applyProtection="1">
      <alignment vertical="top" wrapText="1"/>
      <protection locked="0"/>
    </xf>
    <xf numFmtId="0" fontId="20" fillId="0" borderId="1" xfId="0" applyFont="1" applyFill="1" applyBorder="1" applyAlignment="1" applyProtection="1">
      <alignment vertical="center" wrapText="1" shrinkToFit="1"/>
      <protection locked="0"/>
    </xf>
    <xf numFmtId="44" fontId="20" fillId="0" borderId="1" xfId="1" applyFont="1" applyFill="1" applyBorder="1" applyAlignment="1" applyProtection="1">
      <alignment vertical="center" shrinkToFit="1"/>
      <protection locked="0"/>
    </xf>
    <xf numFmtId="0" fontId="20" fillId="0" borderId="1" xfId="0" applyFont="1" applyFill="1" applyBorder="1" applyAlignment="1" applyProtection="1">
      <alignment vertical="center" wrapText="1" shrinkToFit="1"/>
    </xf>
    <xf numFmtId="44" fontId="20" fillId="0" borderId="1" xfId="1" applyFont="1" applyFill="1" applyBorder="1" applyAlignment="1" applyProtection="1">
      <alignment vertical="center" shrinkToFit="1"/>
    </xf>
    <xf numFmtId="0" fontId="20" fillId="0" borderId="14" xfId="10" applyFont="1" applyFill="1" applyBorder="1" applyAlignment="1" applyProtection="1">
      <alignment horizontal="left" vertical="center" wrapText="1"/>
      <protection locked="0"/>
    </xf>
    <xf numFmtId="0" fontId="20" fillId="0" borderId="14" xfId="10" applyFont="1" applyFill="1" applyBorder="1" applyAlignment="1" applyProtection="1">
      <alignment vertical="center" wrapText="1"/>
      <protection locked="0"/>
    </xf>
    <xf numFmtId="0" fontId="26" fillId="0" borderId="1" xfId="0" applyFont="1" applyFill="1" applyBorder="1" applyAlignment="1" applyProtection="1">
      <alignment vertical="center" wrapText="1" shrinkToFit="1"/>
    </xf>
    <xf numFmtId="0" fontId="26" fillId="0" borderId="1" xfId="0" applyFont="1" applyFill="1" applyBorder="1" applyAlignment="1" applyProtection="1">
      <alignment horizontal="center" vertical="center" shrinkToFit="1"/>
    </xf>
    <xf numFmtId="0" fontId="26" fillId="0" borderId="1" xfId="0" applyFont="1" applyFill="1" applyBorder="1" applyAlignment="1" applyProtection="1">
      <alignment horizontal="center" vertical="center" wrapText="1"/>
    </xf>
    <xf numFmtId="0" fontId="26" fillId="0" borderId="2" xfId="0" applyFont="1" applyFill="1" applyBorder="1" applyAlignment="1" applyProtection="1">
      <alignment horizontal="center" vertical="center" wrapText="1"/>
    </xf>
    <xf numFmtId="44" fontId="26" fillId="0" borderId="1" xfId="1" applyFont="1" applyFill="1" applyBorder="1" applyAlignment="1" applyProtection="1">
      <alignment vertical="center" shrinkToFit="1"/>
    </xf>
    <xf numFmtId="0" fontId="20" fillId="0" borderId="1" xfId="10" applyFont="1" applyFill="1" applyBorder="1" applyAlignment="1" applyProtection="1">
      <alignment vertical="center" wrapText="1" shrinkToFit="1"/>
      <protection locked="0"/>
    </xf>
    <xf numFmtId="0" fontId="20" fillId="0" borderId="1" xfId="10" applyFont="1" applyFill="1" applyBorder="1" applyAlignment="1" applyProtection="1">
      <alignment vertical="center" wrapText="1"/>
      <protection locked="0"/>
    </xf>
    <xf numFmtId="8" fontId="20" fillId="0" borderId="1" xfId="1" applyNumberFormat="1" applyFont="1" applyFill="1" applyBorder="1" applyAlignment="1" applyProtection="1">
      <alignment vertical="center" shrinkToFit="1"/>
      <protection locked="0"/>
    </xf>
    <xf numFmtId="0" fontId="20" fillId="0" borderId="2" xfId="0" applyFont="1" applyFill="1" applyBorder="1" applyAlignment="1" applyProtection="1">
      <alignment vertical="top" wrapText="1" shrinkToFit="1"/>
      <protection locked="0"/>
    </xf>
    <xf numFmtId="0" fontId="20" fillId="0" borderId="2" xfId="0" applyFont="1" applyFill="1" applyBorder="1" applyAlignment="1" applyProtection="1">
      <alignment vertical="center" wrapText="1"/>
      <protection locked="0"/>
    </xf>
    <xf numFmtId="0" fontId="20" fillId="0" borderId="2" xfId="0" applyFont="1" applyFill="1" applyBorder="1" applyAlignment="1" applyProtection="1">
      <alignment horizontal="center" vertical="center" shrinkToFit="1"/>
      <protection locked="0"/>
    </xf>
    <xf numFmtId="0" fontId="20" fillId="5" borderId="1" xfId="0" applyFont="1" applyFill="1" applyBorder="1" applyAlignment="1" applyProtection="1">
      <alignment vertical="center" wrapText="1"/>
      <protection locked="0"/>
    </xf>
    <xf numFmtId="0" fontId="21" fillId="0" borderId="0" xfId="0" applyFont="1" applyFill="1" applyBorder="1" applyAlignment="1" applyProtection="1">
      <alignment horizontal="center" vertical="center" wrapText="1"/>
    </xf>
    <xf numFmtId="0" fontId="1" fillId="0" borderId="0" xfId="0" applyFont="1"/>
    <xf numFmtId="44" fontId="27" fillId="9" borderId="16" xfId="12" applyFont="1" applyFill="1" applyBorder="1" applyAlignment="1" applyProtection="1">
      <alignment horizontal="center" vertical="center" wrapText="1"/>
    </xf>
    <xf numFmtId="44" fontId="27" fillId="9" borderId="17" xfId="12" applyFont="1" applyFill="1" applyBorder="1" applyAlignment="1" applyProtection="1">
      <alignment horizontal="center" vertical="top" wrapText="1"/>
    </xf>
    <xf numFmtId="44" fontId="27" fillId="9" borderId="18" xfId="12" applyFont="1" applyFill="1" applyBorder="1" applyAlignment="1" applyProtection="1">
      <alignment horizontal="center" vertical="top" wrapText="1"/>
    </xf>
    <xf numFmtId="40" fontId="27" fillId="9" borderId="18" xfId="12" applyNumberFormat="1" applyFont="1" applyFill="1" applyBorder="1" applyAlignment="1" applyProtection="1">
      <alignment horizontal="center" vertical="top" wrapText="1"/>
    </xf>
    <xf numFmtId="40" fontId="27" fillId="9" borderId="19" xfId="12" applyNumberFormat="1" applyFont="1" applyFill="1" applyBorder="1" applyAlignment="1" applyProtection="1">
      <alignment horizontal="center" vertical="top" wrapText="1"/>
    </xf>
    <xf numFmtId="44" fontId="28" fillId="0" borderId="20" xfId="12" applyFont="1" applyFill="1" applyBorder="1" applyAlignment="1" applyProtection="1">
      <alignment vertical="top"/>
    </xf>
    <xf numFmtId="44" fontId="29" fillId="0" borderId="12" xfId="12" applyFont="1" applyFill="1" applyBorder="1" applyProtection="1"/>
    <xf numFmtId="44" fontId="29" fillId="0" borderId="3" xfId="12" applyFont="1" applyFill="1" applyBorder="1" applyProtection="1"/>
    <xf numFmtId="44" fontId="29" fillId="0" borderId="3" xfId="12" applyFont="1" applyBorder="1" applyProtection="1"/>
    <xf numFmtId="40" fontId="27" fillId="0" borderId="21" xfId="12" applyNumberFormat="1" applyFont="1" applyBorder="1" applyProtection="1"/>
    <xf numFmtId="44" fontId="29" fillId="0" borderId="20" xfId="12" applyFont="1" applyFill="1" applyBorder="1" applyAlignment="1" applyProtection="1">
      <alignment vertical="top"/>
    </xf>
    <xf numFmtId="164" fontId="29" fillId="0" borderId="3" xfId="12" applyNumberFormat="1" applyFont="1" applyBorder="1" applyAlignment="1" applyProtection="1">
      <alignment horizontal="right" wrapText="1"/>
    </xf>
    <xf numFmtId="164" fontId="29" fillId="0" borderId="12" xfId="12" applyNumberFormat="1" applyFont="1" applyBorder="1" applyAlignment="1" applyProtection="1">
      <alignment horizontal="right" wrapText="1"/>
    </xf>
    <xf numFmtId="9" fontId="29" fillId="0" borderId="3" xfId="12" applyNumberFormat="1" applyFont="1" applyBorder="1" applyAlignment="1" applyProtection="1">
      <alignment horizontal="center" wrapText="1"/>
    </xf>
    <xf numFmtId="44" fontId="29" fillId="0" borderId="12" xfId="12" applyFont="1" applyBorder="1" applyAlignment="1" applyProtection="1">
      <alignment vertical="top" wrapText="1"/>
    </xf>
    <xf numFmtId="44" fontId="29" fillId="0" borderId="0" xfId="12" applyFont="1" applyBorder="1" applyAlignment="1" applyProtection="1">
      <alignment vertical="top" wrapText="1"/>
    </xf>
    <xf numFmtId="44" fontId="29" fillId="0" borderId="22" xfId="12" applyFont="1" applyFill="1" applyBorder="1" applyAlignment="1" applyProtection="1">
      <alignment vertical="top"/>
    </xf>
    <xf numFmtId="44" fontId="29" fillId="0" borderId="2" xfId="12" applyFont="1" applyBorder="1" applyAlignment="1" applyProtection="1">
      <alignment vertical="top" wrapText="1"/>
    </xf>
    <xf numFmtId="44" fontId="29" fillId="0" borderId="8" xfId="12" applyFont="1" applyBorder="1" applyAlignment="1" applyProtection="1">
      <alignment vertical="top" wrapText="1"/>
    </xf>
    <xf numFmtId="164" fontId="29" fillId="0" borderId="8" xfId="12" applyNumberFormat="1" applyFont="1" applyBorder="1" applyAlignment="1" applyProtection="1">
      <alignment horizontal="right" wrapText="1"/>
    </xf>
    <xf numFmtId="40" fontId="29" fillId="0" borderId="13" xfId="12" applyNumberFormat="1" applyFont="1" applyBorder="1" applyAlignment="1" applyProtection="1">
      <alignment horizontal="right" wrapText="1"/>
    </xf>
    <xf numFmtId="44" fontId="28" fillId="0" borderId="23" xfId="12" applyFont="1" applyFill="1" applyBorder="1" applyAlignment="1" applyProtection="1">
      <alignment vertical="top"/>
    </xf>
    <xf numFmtId="44" fontId="29" fillId="0" borderId="24" xfId="12" applyFont="1" applyFill="1" applyBorder="1" applyProtection="1"/>
    <xf numFmtId="44" fontId="29" fillId="0" borderId="25" xfId="12" applyFont="1" applyFill="1" applyBorder="1" applyProtection="1"/>
    <xf numFmtId="44" fontId="27" fillId="0" borderId="25" xfId="12" applyFont="1" applyFill="1" applyBorder="1" applyAlignment="1" applyProtection="1">
      <alignment horizontal="right" vertical="top" wrapText="1"/>
    </xf>
    <xf numFmtId="40" fontId="27" fillId="0" borderId="26" xfId="12" applyNumberFormat="1" applyFont="1" applyFill="1" applyBorder="1" applyProtection="1"/>
    <xf numFmtId="0" fontId="26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0" fillId="0" borderId="1" xfId="0" applyFont="1" applyBorder="1" applyAlignment="1" applyProtection="1">
      <alignment vertical="center" wrapText="1" shrinkToFit="1"/>
      <protection locked="0"/>
    </xf>
    <xf numFmtId="0" fontId="20" fillId="0" borderId="1" xfId="0" applyFont="1" applyFill="1" applyBorder="1" applyAlignment="1" applyProtection="1">
      <alignment horizontal="center" vertical="center"/>
      <protection locked="0"/>
    </xf>
    <xf numFmtId="0" fontId="30" fillId="0" borderId="1" xfId="0" applyFont="1" applyFill="1" applyBorder="1" applyAlignment="1" applyProtection="1">
      <alignment vertical="top" wrapText="1" shrinkToFit="1"/>
      <protection locked="0"/>
    </xf>
    <xf numFmtId="0" fontId="6" fillId="0" borderId="0" xfId="0" applyFont="1" applyFill="1" applyBorder="1" applyAlignment="1">
      <alignment vertical="top" wrapText="1"/>
    </xf>
    <xf numFmtId="0" fontId="26" fillId="0" borderId="1" xfId="0" applyFont="1" applyFill="1" applyBorder="1" applyAlignment="1">
      <alignment horizontal="center" vertical="center"/>
    </xf>
    <xf numFmtId="0" fontId="1" fillId="0" borderId="12" xfId="0" applyFont="1" applyBorder="1"/>
    <xf numFmtId="164" fontId="0" fillId="0" borderId="0" xfId="0" applyNumberFormat="1"/>
    <xf numFmtId="0" fontId="1" fillId="0" borderId="9" xfId="0" applyFont="1" applyFill="1" applyBorder="1" applyAlignment="1">
      <alignment vertical="top"/>
    </xf>
    <xf numFmtId="44" fontId="32" fillId="0" borderId="12" xfId="12" applyFont="1" applyBorder="1" applyProtection="1"/>
    <xf numFmtId="44" fontId="32" fillId="0" borderId="12" xfId="12" applyFont="1" applyBorder="1" applyAlignment="1" applyProtection="1">
      <alignment vertical="top" wrapText="1"/>
    </xf>
    <xf numFmtId="44" fontId="32" fillId="0" borderId="3" xfId="12" applyFont="1" applyBorder="1" applyProtection="1"/>
    <xf numFmtId="44" fontId="32" fillId="0" borderId="3" xfId="12" applyFont="1" applyBorder="1" applyAlignment="1" applyProtection="1">
      <alignment vertical="top" wrapText="1"/>
    </xf>
    <xf numFmtId="44" fontId="32" fillId="0" borderId="0" xfId="12" applyFont="1" applyBorder="1" applyAlignment="1" applyProtection="1">
      <alignment vertical="top" wrapText="1"/>
    </xf>
    <xf numFmtId="0" fontId="1" fillId="0" borderId="27" xfId="0" applyFont="1" applyBorder="1"/>
    <xf numFmtId="0" fontId="1" fillId="0" borderId="0" xfId="0" applyFont="1" applyBorder="1"/>
    <xf numFmtId="44" fontId="32" fillId="0" borderId="20" xfId="12" applyFont="1" applyFill="1" applyBorder="1" applyAlignment="1" applyProtection="1">
      <alignment vertical="top"/>
    </xf>
    <xf numFmtId="164" fontId="32" fillId="0" borderId="3" xfId="12" applyNumberFormat="1" applyFont="1" applyBorder="1" applyAlignment="1" applyProtection="1">
      <alignment horizontal="right" wrapText="1"/>
    </xf>
    <xf numFmtId="9" fontId="32" fillId="0" borderId="3" xfId="12" applyNumberFormat="1" applyFont="1" applyBorder="1" applyAlignment="1" applyProtection="1">
      <alignment horizontal="center" wrapText="1"/>
    </xf>
    <xf numFmtId="0" fontId="26" fillId="0" borderId="1" xfId="0" applyFont="1" applyBorder="1" applyAlignment="1">
      <alignment horizontal="left" vertical="center" wrapText="1"/>
    </xf>
    <xf numFmtId="0" fontId="26" fillId="0" borderId="1" xfId="0" applyFont="1" applyFill="1" applyBorder="1" applyAlignment="1" applyProtection="1">
      <alignment vertical="center" wrapText="1"/>
      <protection locked="0"/>
    </xf>
    <xf numFmtId="0" fontId="20" fillId="0" borderId="1" xfId="0" applyFont="1" applyBorder="1" applyAlignment="1" applyProtection="1">
      <alignment horizontal="left" vertical="center" wrapText="1" shrinkToFit="1"/>
      <protection locked="0"/>
    </xf>
    <xf numFmtId="0" fontId="23" fillId="0" borderId="1" xfId="0" applyFont="1" applyBorder="1" applyAlignment="1" applyProtection="1">
      <alignment horizontal="left" vertical="center" wrapText="1" shrinkToFit="1"/>
      <protection locked="0"/>
    </xf>
    <xf numFmtId="44" fontId="23" fillId="0" borderId="6" xfId="1" applyFont="1" applyFill="1" applyBorder="1" applyAlignment="1" applyProtection="1">
      <alignment horizontal="center" vertical="center" wrapText="1" shrinkToFit="1"/>
    </xf>
    <xf numFmtId="44" fontId="23" fillId="0" borderId="8" xfId="1" applyFont="1" applyFill="1" applyBorder="1" applyAlignment="1" applyProtection="1">
      <alignment horizontal="center" vertical="center" shrinkToFit="1"/>
    </xf>
    <xf numFmtId="0" fontId="23" fillId="0" borderId="1" xfId="0" applyFont="1" applyFill="1" applyBorder="1" applyAlignment="1" applyProtection="1">
      <alignment horizontal="left" vertical="center" wrapText="1" shrinkToFit="1"/>
    </xf>
    <xf numFmtId="0" fontId="23" fillId="0" borderId="1" xfId="0" applyFont="1" applyFill="1" applyBorder="1" applyAlignment="1" applyProtection="1">
      <alignment horizontal="center" vertical="center" shrinkToFit="1"/>
    </xf>
    <xf numFmtId="0" fontId="23" fillId="0" borderId="1" xfId="0" applyFont="1" applyFill="1" applyBorder="1" applyAlignment="1" applyProtection="1">
      <alignment horizontal="center" vertical="center" wrapText="1" shrinkToFit="1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0" fillId="0" borderId="1" xfId="0" applyNumberFormat="1" applyFont="1" applyFill="1" applyBorder="1" applyAlignment="1" applyProtection="1">
      <alignment horizontal="center" vertical="center" shrinkToFit="1"/>
    </xf>
    <xf numFmtId="0" fontId="23" fillId="0" borderId="1" xfId="0" applyFont="1" applyFill="1" applyBorder="1" applyAlignment="1" applyProtection="1">
      <alignment vertical="center"/>
    </xf>
    <xf numFmtId="0" fontId="23" fillId="0" borderId="1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/>
    </xf>
    <xf numFmtId="0" fontId="23" fillId="0" borderId="1" xfId="0" applyFont="1" applyFill="1" applyBorder="1" applyAlignment="1" applyProtection="1">
      <alignment horizontal="center" vertical="center" wrapText="1"/>
    </xf>
    <xf numFmtId="44" fontId="23" fillId="0" borderId="1" xfId="1" applyFont="1" applyFill="1" applyBorder="1" applyAlignment="1" applyProtection="1">
      <alignment horizontal="right" vertical="center"/>
    </xf>
    <xf numFmtId="0" fontId="1" fillId="0" borderId="20" xfId="0" applyFont="1" applyBorder="1"/>
    <xf numFmtId="0" fontId="1" fillId="0" borderId="3" xfId="0" applyFont="1" applyBorder="1"/>
    <xf numFmtId="44" fontId="29" fillId="0" borderId="29" xfId="12" applyFont="1" applyBorder="1" applyAlignment="1" applyProtection="1">
      <alignment vertical="top" wrapText="1"/>
    </xf>
    <xf numFmtId="0" fontId="29" fillId="0" borderId="20" xfId="0" applyFont="1" applyBorder="1"/>
    <xf numFmtId="0" fontId="29" fillId="0" borderId="12" xfId="0" applyFont="1" applyBorder="1"/>
    <xf numFmtId="0" fontId="29" fillId="0" borderId="0" xfId="0" applyFont="1"/>
    <xf numFmtId="44" fontId="29" fillId="0" borderId="12" xfId="0" applyNumberFormat="1" applyFont="1" applyBorder="1"/>
    <xf numFmtId="44" fontId="29" fillId="0" borderId="0" xfId="0" applyNumberFormat="1" applyFont="1" applyBorder="1"/>
    <xf numFmtId="164" fontId="29" fillId="0" borderId="3" xfId="0" applyNumberFormat="1" applyFont="1" applyBorder="1"/>
    <xf numFmtId="9" fontId="29" fillId="0" borderId="12" xfId="12" applyNumberFormat="1" applyFont="1" applyBorder="1" applyAlignment="1" applyProtection="1">
      <alignment horizontal="center" wrapText="1"/>
    </xf>
    <xf numFmtId="9" fontId="29" fillId="0" borderId="2" xfId="12" applyNumberFormat="1" applyFont="1" applyBorder="1" applyAlignment="1" applyProtection="1">
      <alignment horizontal="center" wrapText="1"/>
    </xf>
    <xf numFmtId="8" fontId="29" fillId="0" borderId="21" xfId="12" applyNumberFormat="1" applyFont="1" applyBorder="1" applyAlignment="1" applyProtection="1">
      <alignment horizontal="right" wrapText="1"/>
    </xf>
    <xf numFmtId="8" fontId="29" fillId="0" borderId="28" xfId="12" applyNumberFormat="1" applyFont="1" applyBorder="1" applyAlignment="1" applyProtection="1">
      <alignment horizontal="right" wrapText="1"/>
    </xf>
    <xf numFmtId="8" fontId="29" fillId="0" borderId="30" xfId="12" applyNumberFormat="1" applyFont="1" applyBorder="1" applyAlignment="1" applyProtection="1">
      <alignment horizontal="right" wrapText="1"/>
    </xf>
    <xf numFmtId="8" fontId="1" fillId="0" borderId="28" xfId="0" applyNumberFormat="1" applyFont="1" applyBorder="1"/>
    <xf numFmtId="8" fontId="29" fillId="0" borderId="28" xfId="0" applyNumberFormat="1" applyFont="1" applyBorder="1"/>
    <xf numFmtId="8" fontId="32" fillId="0" borderId="21" xfId="12" applyNumberFormat="1" applyFont="1" applyBorder="1" applyAlignment="1" applyProtection="1">
      <alignment horizontal="right" wrapText="1"/>
    </xf>
    <xf numFmtId="44" fontId="22" fillId="0" borderId="22" xfId="12" applyFont="1" applyFill="1" applyBorder="1" applyAlignment="1" applyProtection="1">
      <alignment vertical="top"/>
    </xf>
    <xf numFmtId="44" fontId="22" fillId="0" borderId="2" xfId="12" applyFont="1" applyBorder="1" applyAlignment="1" applyProtection="1">
      <alignment vertical="top" wrapText="1"/>
    </xf>
    <xf numFmtId="44" fontId="29" fillId="0" borderId="28" xfId="12" applyNumberFormat="1" applyFont="1" applyBorder="1" applyAlignment="1" applyProtection="1">
      <alignment horizontal="right" wrapText="1"/>
    </xf>
    <xf numFmtId="0" fontId="1" fillId="0" borderId="22" xfId="0" applyFont="1" applyBorder="1"/>
    <xf numFmtId="0" fontId="1" fillId="0" borderId="2" xfId="0" applyFont="1" applyBorder="1"/>
    <xf numFmtId="0" fontId="1" fillId="0" borderId="29" xfId="0" applyFont="1" applyBorder="1"/>
    <xf numFmtId="164" fontId="1" fillId="0" borderId="8" xfId="0" applyNumberFormat="1" applyFont="1" applyBorder="1"/>
    <xf numFmtId="0" fontId="1" fillId="0" borderId="8" xfId="0" applyFont="1" applyBorder="1"/>
    <xf numFmtId="8" fontId="1" fillId="0" borderId="30" xfId="0" applyNumberFormat="1" applyFont="1" applyBorder="1"/>
    <xf numFmtId="0" fontId="20" fillId="0" borderId="1" xfId="0" applyFont="1" applyFill="1" applyBorder="1" applyAlignment="1">
      <alignment vertical="center" wrapText="1"/>
    </xf>
    <xf numFmtId="8" fontId="20" fillId="0" borderId="1" xfId="1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1" xfId="0" applyFont="1" applyBorder="1" applyAlignment="1" applyProtection="1">
      <alignment vertical="top" wrapText="1" shrinkToFit="1"/>
      <protection locked="0"/>
    </xf>
    <xf numFmtId="166" fontId="0" fillId="0" borderId="0" xfId="0" applyNumberFormat="1"/>
    <xf numFmtId="44" fontId="29" fillId="0" borderId="12" xfId="12" applyFont="1" applyBorder="1" applyProtection="1"/>
    <xf numFmtId="164" fontId="29" fillId="0" borderId="2" xfId="12" applyNumberFormat="1" applyFont="1" applyBorder="1" applyAlignment="1" applyProtection="1">
      <alignment horizontal="right" wrapText="1"/>
    </xf>
    <xf numFmtId="164" fontId="29" fillId="0" borderId="12" xfId="0" applyNumberFormat="1" applyFont="1" applyBorder="1"/>
    <xf numFmtId="164" fontId="32" fillId="0" borderId="12" xfId="12" applyNumberFormat="1" applyFont="1" applyBorder="1" applyAlignment="1" applyProtection="1">
      <alignment horizontal="right" wrapText="1"/>
    </xf>
    <xf numFmtId="0" fontId="23" fillId="0" borderId="15" xfId="0" applyFont="1" applyFill="1" applyBorder="1" applyAlignment="1" applyProtection="1">
      <alignment horizontal="center" vertical="center" wrapText="1" shrinkToFit="1"/>
      <protection locked="0"/>
    </xf>
    <xf numFmtId="0" fontId="21" fillId="6" borderId="0" xfId="0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/>
    </xf>
    <xf numFmtId="0" fontId="23" fillId="0" borderId="1" xfId="0" applyFont="1" applyFill="1" applyBorder="1" applyAlignment="1" applyProtection="1">
      <alignment vertical="top" wrapText="1"/>
      <protection locked="0"/>
    </xf>
    <xf numFmtId="0" fontId="33" fillId="0" borderId="1" xfId="0" applyFont="1" applyFill="1" applyBorder="1" applyAlignment="1">
      <alignment vertical="center" wrapText="1"/>
    </xf>
  </cellXfs>
  <cellStyles count="13"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3" xfId="4" xr:uid="{00000000-0005-0000-0000-000003000000}"/>
    <cellStyle name="Euro 4" xfId="5" xr:uid="{00000000-0005-0000-0000-000004000000}"/>
    <cellStyle name="Euro 5" xfId="6" xr:uid="{00000000-0005-0000-0000-000005000000}"/>
    <cellStyle name="Gut" xfId="7" builtinId="26"/>
    <cellStyle name="Neutral" xfId="8" builtinId="28"/>
    <cellStyle name="Prozent" xfId="9" builtinId="5"/>
    <cellStyle name="Standard" xfId="0" builtinId="0"/>
    <cellStyle name="Standard 2" xfId="10" xr:uid="{00000000-0005-0000-0000-00000A000000}"/>
    <cellStyle name="Währung" xfId="11" builtinId="4"/>
    <cellStyle name="Währung 2" xfId="12" xr:uid="{00000000-0005-0000-0000-00000C000000}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zoomScale="75" zoomScaleNormal="75" workbookViewId="0">
      <selection activeCell="F12" sqref="F12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14.28515625" style="70" bestFit="1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90</v>
      </c>
      <c r="C1" s="245"/>
      <c r="D1" s="68"/>
      <c r="E1" s="68"/>
      <c r="F1" s="68"/>
      <c r="G1" s="68"/>
      <c r="H1" s="68"/>
      <c r="I1" s="69" t="s">
        <v>58</v>
      </c>
      <c r="J1" s="69" t="s">
        <v>60</v>
      </c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51" customHeight="1" x14ac:dyDescent="0.2">
      <c r="A4" s="84"/>
      <c r="B4" s="85" t="s">
        <v>15</v>
      </c>
      <c r="C4" s="86"/>
      <c r="D4" s="84"/>
      <c r="E4" s="87"/>
      <c r="F4" s="87"/>
      <c r="G4" s="88"/>
      <c r="H4" s="88"/>
      <c r="I4" s="88"/>
      <c r="J4" s="88"/>
      <c r="K4" s="76"/>
    </row>
    <row r="5" spans="1:11" s="97" customFormat="1" ht="57" customHeight="1" x14ac:dyDescent="0.2">
      <c r="A5" s="90"/>
      <c r="B5" s="115"/>
      <c r="C5" s="116"/>
      <c r="D5" s="90"/>
      <c r="E5" s="117"/>
      <c r="F5" s="87"/>
      <c r="G5" s="98"/>
      <c r="H5" s="94">
        <f>SUM(F5*G5)</f>
        <v>0</v>
      </c>
      <c r="I5" s="95"/>
      <c r="J5" s="96">
        <f t="shared" ref="J5:J12" si="0">SUM(H5:I5)</f>
        <v>0</v>
      </c>
      <c r="K5" s="76"/>
    </row>
    <row r="6" spans="1:11" s="97" customFormat="1" ht="57" customHeight="1" x14ac:dyDescent="0.2">
      <c r="A6" s="90"/>
      <c r="B6" s="91"/>
      <c r="C6" s="92"/>
      <c r="D6" s="90"/>
      <c r="E6" s="90"/>
      <c r="F6" s="84"/>
      <c r="G6" s="93"/>
      <c r="H6" s="94">
        <f t="shared" ref="H6:H12" si="1">SUM(F6*G6)</f>
        <v>0</v>
      </c>
      <c r="I6" s="95"/>
      <c r="J6" s="96">
        <f t="shared" si="0"/>
        <v>0</v>
      </c>
      <c r="K6" s="76"/>
    </row>
    <row r="7" spans="1:11" s="97" customFormat="1" ht="57" customHeight="1" x14ac:dyDescent="0.2">
      <c r="A7" s="90"/>
      <c r="B7" s="91"/>
      <c r="C7" s="92"/>
      <c r="D7" s="90"/>
      <c r="E7" s="90"/>
      <c r="F7" s="84"/>
      <c r="G7" s="93"/>
      <c r="H7" s="94">
        <f t="shared" si="1"/>
        <v>0</v>
      </c>
      <c r="I7" s="95"/>
      <c r="J7" s="96">
        <f t="shared" si="0"/>
        <v>0</v>
      </c>
      <c r="K7" s="76"/>
    </row>
    <row r="8" spans="1:11" s="97" customFormat="1" ht="57" customHeight="1" x14ac:dyDescent="0.2">
      <c r="A8" s="90"/>
      <c r="B8" s="91"/>
      <c r="C8" s="92"/>
      <c r="D8" s="90"/>
      <c r="E8" s="90"/>
      <c r="F8" s="84"/>
      <c r="G8" s="93"/>
      <c r="H8" s="94">
        <f t="shared" si="1"/>
        <v>0</v>
      </c>
      <c r="I8" s="95"/>
      <c r="J8" s="96">
        <f t="shared" si="0"/>
        <v>0</v>
      </c>
      <c r="K8" s="76"/>
    </row>
    <row r="9" spans="1:11" s="97" customFormat="1" ht="57" customHeight="1" x14ac:dyDescent="0.2">
      <c r="A9" s="90"/>
      <c r="B9" s="91"/>
      <c r="C9" s="92"/>
      <c r="D9" s="90"/>
      <c r="E9" s="90"/>
      <c r="F9" s="84"/>
      <c r="G9" s="93"/>
      <c r="H9" s="94">
        <f t="shared" si="1"/>
        <v>0</v>
      </c>
      <c r="I9" s="95"/>
      <c r="J9" s="96">
        <f t="shared" si="0"/>
        <v>0</v>
      </c>
      <c r="K9" s="76"/>
    </row>
    <row r="10" spans="1:11" s="97" customFormat="1" ht="57" customHeight="1" x14ac:dyDescent="0.2">
      <c r="A10" s="90"/>
      <c r="B10" s="91"/>
      <c r="C10" s="92"/>
      <c r="D10" s="90"/>
      <c r="E10" s="90"/>
      <c r="F10" s="84"/>
      <c r="G10" s="98"/>
      <c r="H10" s="94">
        <f t="shared" si="1"/>
        <v>0</v>
      </c>
      <c r="I10" s="95"/>
      <c r="J10" s="96">
        <f t="shared" si="0"/>
        <v>0</v>
      </c>
      <c r="K10" s="76"/>
    </row>
    <row r="11" spans="1:11" s="97" customFormat="1" ht="57" customHeight="1" x14ac:dyDescent="0.2">
      <c r="A11" s="90"/>
      <c r="B11" s="91"/>
      <c r="C11" s="92"/>
      <c r="D11" s="90"/>
      <c r="E11" s="90"/>
      <c r="F11" s="84"/>
      <c r="G11" s="98"/>
      <c r="H11" s="94">
        <f t="shared" si="1"/>
        <v>0</v>
      </c>
      <c r="I11" s="95"/>
      <c r="J11" s="96">
        <f t="shared" si="0"/>
        <v>0</v>
      </c>
      <c r="K11" s="76"/>
    </row>
    <row r="12" spans="1:11" s="97" customFormat="1" ht="57" customHeight="1" x14ac:dyDescent="0.2">
      <c r="A12" s="90"/>
      <c r="B12" s="91"/>
      <c r="C12" s="92"/>
      <c r="D12" s="90"/>
      <c r="E12" s="90"/>
      <c r="F12" s="84"/>
      <c r="G12" s="98"/>
      <c r="H12" s="94">
        <f t="shared" si="1"/>
        <v>0</v>
      </c>
      <c r="I12" s="95"/>
      <c r="J12" s="96">
        <f t="shared" si="0"/>
        <v>0</v>
      </c>
      <c r="K12" s="76"/>
    </row>
    <row r="13" spans="1:11" ht="15" x14ac:dyDescent="0.2">
      <c r="A13" s="84"/>
      <c r="B13" s="99" t="s">
        <v>12</v>
      </c>
      <c r="C13" s="100"/>
      <c r="D13" s="101"/>
      <c r="E13" s="87"/>
      <c r="F13" s="102"/>
      <c r="G13" s="103"/>
      <c r="H13" s="104">
        <f>SUM(H5:H12)</f>
        <v>0</v>
      </c>
      <c r="I13" s="104">
        <f>SUM(I5:I12)</f>
        <v>0</v>
      </c>
      <c r="J13" s="105">
        <f>SUM(J5:J12)</f>
        <v>0</v>
      </c>
      <c r="K13" s="76"/>
    </row>
    <row r="14" spans="1:11" x14ac:dyDescent="0.2">
      <c r="H14" s="113"/>
      <c r="J14" s="113"/>
    </row>
    <row r="15" spans="1:11" x14ac:dyDescent="0.2">
      <c r="H15" s="113"/>
      <c r="J15" s="113"/>
    </row>
    <row r="16" spans="1:11" x14ac:dyDescent="0.2">
      <c r="H16" s="113"/>
      <c r="J16" s="113"/>
    </row>
  </sheetData>
  <mergeCells count="1">
    <mergeCell ref="B1:C1"/>
  </mergeCells>
  <dataValidations count="5">
    <dataValidation type="list" showInputMessage="1" showErrorMessage="1" sqref="E5:E12" xr:uid="{00000000-0002-0000-0000-000000000000}">
      <formula1>"1, 2, 3, 4, 5, 6, 7, 8, 9"</formula1>
    </dataValidation>
    <dataValidation type="decimal" allowBlank="1" showInputMessage="1" showErrorMessage="1" error="Bitte tragen Sie hier eine Zahl ein!!!" sqref="I5:I12" xr:uid="{00000000-0002-0000-0000-000001000000}">
      <formula1>0</formula1>
      <formula2>2000</formula2>
    </dataValidation>
    <dataValidation type="list" showInputMessage="1" showErrorMessage="1" error="Diese Eingabe ist nicht möglich!" sqref="D2:D65536" xr:uid="{00000000-0002-0000-0000-000002000000}">
      <formula1>"J, N"</formula1>
    </dataValidation>
    <dataValidation type="list" showInputMessage="1" showErrorMessage="1" sqref="E2:E4 E13:E65536" xr:uid="{00000000-0002-0000-0000-000003000000}">
      <formula1>"1, 2, 3, 4, 5, 6, 7, 8"</formula1>
    </dataValidation>
    <dataValidation showInputMessage="1" showErrorMessage="1" sqref="G1 K5:K13" xr:uid="{00000000-0002-0000-0000-000004000000}"/>
  </dataValidations>
  <pageMargins left="0.7" right="0.7" top="0.78740157499999996" bottom="0.78740157499999996" header="0.3" footer="0.3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6">
    <pageSetUpPr fitToPage="1"/>
  </sheetPr>
  <dimension ref="A1:K21"/>
  <sheetViews>
    <sheetView topLeftCell="A5" zoomScale="75" zoomScaleNormal="75" zoomScaleSheetLayoutView="100" workbookViewId="0">
      <selection activeCell="H5" sqref="H4:J18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34.5703125" style="70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93</v>
      </c>
      <c r="C1" s="245"/>
      <c r="D1" s="68"/>
      <c r="E1" s="68"/>
      <c r="F1" s="68"/>
      <c r="G1" s="68"/>
      <c r="H1" s="68"/>
      <c r="I1" s="69"/>
      <c r="J1" s="69"/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198" t="s">
        <v>7</v>
      </c>
      <c r="K2" s="244" t="s">
        <v>88</v>
      </c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199"/>
      <c r="K3" s="141"/>
    </row>
    <row r="4" spans="1:11" s="89" customFormat="1" ht="45" customHeight="1" x14ac:dyDescent="0.2">
      <c r="A4" s="201"/>
      <c r="B4" s="118"/>
      <c r="C4" s="200"/>
      <c r="D4" s="202"/>
      <c r="E4" s="202"/>
      <c r="F4" s="202"/>
      <c r="G4" s="88"/>
      <c r="H4" s="94">
        <f t="shared" ref="H4" si="0">SUM(F4*G4)</f>
        <v>0</v>
      </c>
      <c r="I4" s="95"/>
      <c r="J4" s="96">
        <f t="shared" ref="J4" si="1">SUM(H4:I4)</f>
        <v>0</v>
      </c>
      <c r="K4" s="92"/>
    </row>
    <row r="5" spans="1:11" s="97" customFormat="1" ht="57" customHeight="1" x14ac:dyDescent="0.2">
      <c r="A5" s="90"/>
      <c r="B5" s="115"/>
      <c r="C5" s="119"/>
      <c r="D5" s="90"/>
      <c r="E5" s="117"/>
      <c r="F5" s="84"/>
      <c r="G5" s="120"/>
      <c r="H5" s="94">
        <f t="shared" ref="H5:H6" si="2">SUM(F5*G5)</f>
        <v>0</v>
      </c>
      <c r="I5" s="95"/>
      <c r="J5" s="96">
        <f t="shared" ref="J5:J6" si="3">SUM(H5:I5)</f>
        <v>0</v>
      </c>
      <c r="K5" s="116"/>
    </row>
    <row r="6" spans="1:11" s="97" customFormat="1" ht="45" customHeight="1" x14ac:dyDescent="0.2">
      <c r="A6" s="173"/>
      <c r="B6" s="249"/>
      <c r="C6" s="194"/>
      <c r="D6" s="173"/>
      <c r="E6" s="173"/>
      <c r="F6" s="173"/>
      <c r="G6" s="128"/>
      <c r="H6" s="94">
        <f t="shared" si="2"/>
        <v>0</v>
      </c>
      <c r="I6" s="95"/>
      <c r="J6" s="96">
        <f t="shared" si="3"/>
        <v>0</v>
      </c>
      <c r="K6" s="92"/>
    </row>
    <row r="7" spans="1:11" s="97" customFormat="1" ht="57" customHeight="1" x14ac:dyDescent="0.2">
      <c r="A7" s="173"/>
      <c r="B7" s="195"/>
      <c r="C7" s="203"/>
      <c r="D7" s="173"/>
      <c r="E7" s="173"/>
      <c r="F7" s="173"/>
      <c r="G7" s="128"/>
      <c r="H7" s="94">
        <f t="shared" ref="H7:H18" si="4">SUM(F7*G7)</f>
        <v>0</v>
      </c>
      <c r="I7" s="95"/>
      <c r="J7" s="96">
        <f t="shared" ref="J7:J18" si="5">SUM(H7:I7)</f>
        <v>0</v>
      </c>
      <c r="K7" s="194"/>
    </row>
    <row r="8" spans="1:11" s="97" customFormat="1" ht="45" customHeight="1" x14ac:dyDescent="0.2">
      <c r="A8" s="90"/>
      <c r="B8" s="248"/>
      <c r="C8" s="116"/>
      <c r="D8" s="90"/>
      <c r="E8" s="117"/>
      <c r="F8" s="84"/>
      <c r="G8" s="140"/>
      <c r="H8" s="94">
        <f t="shared" si="4"/>
        <v>0</v>
      </c>
      <c r="I8" s="95"/>
      <c r="J8" s="96">
        <f t="shared" si="5"/>
        <v>0</v>
      </c>
      <c r="K8" s="92"/>
    </row>
    <row r="9" spans="1:11" s="97" customFormat="1" ht="57" customHeight="1" x14ac:dyDescent="0.2">
      <c r="A9" s="90"/>
      <c r="B9" s="119"/>
      <c r="C9" s="119"/>
      <c r="D9" s="90"/>
      <c r="E9" s="117"/>
      <c r="F9" s="84"/>
      <c r="G9" s="120"/>
      <c r="H9" s="94">
        <f t="shared" si="4"/>
        <v>0</v>
      </c>
      <c r="I9" s="95"/>
      <c r="J9" s="96">
        <f t="shared" si="5"/>
        <v>0</v>
      </c>
      <c r="K9" s="92"/>
    </row>
    <row r="10" spans="1:11" s="97" customFormat="1" ht="57" customHeight="1" x14ac:dyDescent="0.2">
      <c r="A10" s="90"/>
      <c r="B10" s="91"/>
      <c r="C10" s="196"/>
      <c r="D10" s="90"/>
      <c r="E10" s="117"/>
      <c r="F10" s="84"/>
      <c r="G10" s="120"/>
      <c r="H10" s="94">
        <f t="shared" si="4"/>
        <v>0</v>
      </c>
      <c r="I10" s="95"/>
      <c r="J10" s="96">
        <f t="shared" si="5"/>
        <v>0</v>
      </c>
      <c r="K10" s="116"/>
    </row>
    <row r="11" spans="1:11" s="97" customFormat="1" ht="57" customHeight="1" x14ac:dyDescent="0.2">
      <c r="A11" s="90"/>
      <c r="B11" s="91"/>
      <c r="C11" s="116"/>
      <c r="D11" s="90"/>
      <c r="E11" s="117"/>
      <c r="F11" s="84"/>
      <c r="G11" s="120"/>
      <c r="H11" s="94">
        <f t="shared" si="4"/>
        <v>0</v>
      </c>
      <c r="I11" s="95"/>
      <c r="J11" s="96">
        <f t="shared" si="5"/>
        <v>0</v>
      </c>
      <c r="K11" s="116"/>
    </row>
    <row r="12" spans="1:11" s="97" customFormat="1" ht="45" customHeight="1" x14ac:dyDescent="0.2">
      <c r="A12" s="90"/>
      <c r="B12" s="248"/>
      <c r="C12" s="197"/>
      <c r="D12" s="90"/>
      <c r="E12" s="117"/>
      <c r="F12" s="84"/>
      <c r="G12" s="120"/>
      <c r="H12" s="94">
        <f t="shared" si="4"/>
        <v>0</v>
      </c>
      <c r="I12" s="95"/>
      <c r="J12" s="96">
        <f t="shared" si="5"/>
        <v>0</v>
      </c>
      <c r="K12" s="92"/>
    </row>
    <row r="13" spans="1:11" ht="57" customHeight="1" x14ac:dyDescent="0.2">
      <c r="A13" s="90"/>
      <c r="B13" s="91"/>
      <c r="C13" s="116"/>
      <c r="D13" s="90"/>
      <c r="E13" s="117"/>
      <c r="F13" s="84"/>
      <c r="G13" s="103"/>
      <c r="H13" s="94">
        <f t="shared" si="4"/>
        <v>0</v>
      </c>
      <c r="I13" s="95"/>
      <c r="J13" s="96">
        <f t="shared" si="5"/>
        <v>0</v>
      </c>
      <c r="K13" s="236"/>
    </row>
    <row r="14" spans="1:11" s="97" customFormat="1" ht="45" customHeight="1" x14ac:dyDescent="0.2">
      <c r="A14" s="90"/>
      <c r="B14" s="248"/>
      <c r="C14" s="116"/>
      <c r="D14" s="90"/>
      <c r="E14" s="117"/>
      <c r="F14" s="84"/>
      <c r="G14" s="120"/>
      <c r="H14" s="94">
        <f t="shared" si="4"/>
        <v>0</v>
      </c>
      <c r="I14" s="95"/>
      <c r="J14" s="96">
        <f t="shared" si="5"/>
        <v>0</v>
      </c>
      <c r="K14" s="92"/>
    </row>
    <row r="15" spans="1:11" s="97" customFormat="1" ht="57" customHeight="1" x14ac:dyDescent="0.2">
      <c r="A15" s="90"/>
      <c r="B15" s="91"/>
      <c r="C15" s="238"/>
      <c r="D15" s="90"/>
      <c r="E15" s="117"/>
      <c r="F15" s="84"/>
      <c r="G15" s="120"/>
      <c r="H15" s="94">
        <f t="shared" si="4"/>
        <v>0</v>
      </c>
      <c r="I15" s="95"/>
      <c r="J15" s="96">
        <f t="shared" si="5"/>
        <v>0</v>
      </c>
      <c r="K15" s="237"/>
    </row>
    <row r="16" spans="1:11" s="97" customFormat="1" ht="57" customHeight="1" x14ac:dyDescent="0.2">
      <c r="A16" s="90"/>
      <c r="B16" s="91"/>
      <c r="C16" s="238"/>
      <c r="D16" s="90"/>
      <c r="E16" s="117"/>
      <c r="F16" s="84"/>
      <c r="G16" s="120"/>
      <c r="H16" s="94">
        <f t="shared" si="4"/>
        <v>0</v>
      </c>
      <c r="I16" s="95"/>
      <c r="J16" s="96">
        <f t="shared" si="5"/>
        <v>0</v>
      </c>
      <c r="K16" s="237"/>
    </row>
    <row r="17" spans="1:11" s="97" customFormat="1" ht="45" customHeight="1" x14ac:dyDescent="0.2">
      <c r="A17" s="90"/>
      <c r="B17" s="248"/>
      <c r="C17" s="116"/>
      <c r="D17" s="90"/>
      <c r="E17" s="117"/>
      <c r="F17" s="84"/>
      <c r="G17" s="120"/>
      <c r="H17" s="94">
        <f t="shared" si="4"/>
        <v>0</v>
      </c>
      <c r="I17" s="95"/>
      <c r="J17" s="96">
        <f t="shared" si="5"/>
        <v>0</v>
      </c>
      <c r="K17" s="92"/>
    </row>
    <row r="18" spans="1:11" s="97" customFormat="1" ht="57" customHeight="1" x14ac:dyDescent="0.2">
      <c r="A18" s="90"/>
      <c r="B18" s="91"/>
      <c r="C18" s="238"/>
      <c r="D18" s="90"/>
      <c r="E18" s="117"/>
      <c r="F18" s="84"/>
      <c r="G18" s="120"/>
      <c r="H18" s="94">
        <f t="shared" si="4"/>
        <v>0</v>
      </c>
      <c r="I18" s="95"/>
      <c r="J18" s="96">
        <f t="shared" si="5"/>
        <v>0</v>
      </c>
      <c r="K18" s="237"/>
    </row>
    <row r="19" spans="1:11" ht="57" customHeight="1" x14ac:dyDescent="0.2">
      <c r="A19" s="84"/>
      <c r="B19" s="99" t="s">
        <v>12</v>
      </c>
      <c r="C19" s="100"/>
      <c r="D19" s="101"/>
      <c r="E19" s="87"/>
      <c r="F19" s="102"/>
      <c r="G19" s="103"/>
      <c r="H19" s="104">
        <f>SUM(H4:H18)</f>
        <v>0</v>
      </c>
      <c r="I19" s="104">
        <f>SUM(I4:I18)</f>
        <v>0</v>
      </c>
      <c r="J19" s="105">
        <f>SUM(J4:J18)</f>
        <v>0</v>
      </c>
      <c r="K19" s="92"/>
    </row>
    <row r="20" spans="1:11" x14ac:dyDescent="0.2">
      <c r="H20" s="113"/>
      <c r="J20" s="113"/>
    </row>
    <row r="21" spans="1:11" x14ac:dyDescent="0.2">
      <c r="H21" s="113"/>
      <c r="J21" s="113"/>
    </row>
  </sheetData>
  <sheetProtection selectLockedCells="1"/>
  <mergeCells count="1">
    <mergeCell ref="B1:C1"/>
  </mergeCells>
  <phoneticPr fontId="3" type="noConversion"/>
  <dataValidations count="5">
    <dataValidation type="list" showInputMessage="1" showErrorMessage="1" sqref="E2:E4 E19:E65539" xr:uid="{00000000-0002-0000-0900-000000000000}">
      <formula1>"1, 2, 3, 4, 5, 6, 7, 8"</formula1>
    </dataValidation>
    <dataValidation showInputMessage="1" showErrorMessage="1" sqref="G1 K5:K9 K12 K14:K19" xr:uid="{00000000-0002-0000-0900-000001000000}"/>
    <dataValidation type="list" showInputMessage="1" showErrorMessage="1" sqref="E5:E18" xr:uid="{00000000-0002-0000-0900-000002000000}">
      <formula1>"1, 2, 3, 4, 5, 6, 7, 8, 9"</formula1>
    </dataValidation>
    <dataValidation type="list" showInputMessage="1" showErrorMessage="1" error="Diese Eingabe ist nicht möglich!" sqref="D2:D65539" xr:uid="{00000000-0002-0000-0900-000003000000}">
      <formula1>"J, N"</formula1>
    </dataValidation>
    <dataValidation type="decimal" allowBlank="1" showInputMessage="1" showErrorMessage="1" error="Bitte tragen Sie hier eine Zahl ein!!!" sqref="I4:I18" xr:uid="{00000000-0002-0000-0900-000004000000}">
      <formula1>0</formula1>
      <formula2>2000</formula2>
    </dataValidation>
  </dataValidations>
  <pageMargins left="0.70866141732283472" right="0.70866141732283472" top="0.78740157480314965" bottom="0.78740157480314965" header="0.31496062992125984" footer="0.31496062992125984"/>
  <pageSetup paperSize="9" scale="45" fitToHeight="0" orientation="portrait" r:id="rId1"/>
  <headerFoot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0">
    <pageSetUpPr fitToPage="1"/>
  </sheetPr>
  <dimension ref="A1:K14"/>
  <sheetViews>
    <sheetView zoomScale="75" zoomScaleNormal="75" zoomScaleSheetLayoutView="100" workbookViewId="0">
      <selection activeCell="C9" sqref="C9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14.28515625" style="70" bestFit="1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94</v>
      </c>
      <c r="C1" s="245"/>
      <c r="D1" s="68"/>
      <c r="E1" s="68"/>
      <c r="F1" s="68"/>
      <c r="G1" s="68"/>
      <c r="H1" s="68"/>
      <c r="I1" s="69" t="s">
        <v>58</v>
      </c>
      <c r="J1" s="69" t="s">
        <v>89</v>
      </c>
    </row>
    <row r="2" spans="1:11" s="77" customFormat="1" ht="75" customHeight="1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60.75" customHeight="1" x14ac:dyDescent="0.2">
      <c r="A4" s="90"/>
      <c r="B4" s="91"/>
      <c r="C4" s="176"/>
      <c r="D4" s="90"/>
      <c r="E4" s="117"/>
      <c r="F4" s="204"/>
      <c r="G4" s="120"/>
      <c r="H4" s="94">
        <f t="shared" ref="H4:H8" si="0">SUM(F4*G4)</f>
        <v>0</v>
      </c>
      <c r="I4" s="88"/>
      <c r="J4" s="96">
        <f t="shared" ref="J4:J8" si="1">SUM(H4:I4)</f>
        <v>0</v>
      </c>
      <c r="K4" s="76"/>
    </row>
    <row r="5" spans="1:11" s="97" customFormat="1" ht="57" customHeight="1" x14ac:dyDescent="0.2">
      <c r="A5" s="90"/>
      <c r="B5" s="115"/>
      <c r="C5" s="127"/>
      <c r="D5" s="90"/>
      <c r="E5" s="117"/>
      <c r="F5" s="204"/>
      <c r="G5" s="120"/>
      <c r="H5" s="94">
        <f t="shared" si="0"/>
        <v>0</v>
      </c>
      <c r="I5" s="95"/>
      <c r="J5" s="96">
        <f t="shared" si="1"/>
        <v>0</v>
      </c>
      <c r="K5" s="76"/>
    </row>
    <row r="6" spans="1:11" s="97" customFormat="1" ht="57" customHeight="1" x14ac:dyDescent="0.2">
      <c r="A6" s="90"/>
      <c r="B6" s="91"/>
      <c r="C6" s="127"/>
      <c r="D6" s="90"/>
      <c r="E6" s="117"/>
      <c r="F6" s="204"/>
      <c r="G6" s="120"/>
      <c r="H6" s="94">
        <f t="shared" si="0"/>
        <v>0</v>
      </c>
      <c r="I6" s="95"/>
      <c r="J6" s="96">
        <f t="shared" si="1"/>
        <v>0</v>
      </c>
      <c r="K6" s="76"/>
    </row>
    <row r="7" spans="1:11" s="97" customFormat="1" ht="57" customHeight="1" x14ac:dyDescent="0.2">
      <c r="A7" s="90"/>
      <c r="B7" s="91"/>
      <c r="C7" s="127"/>
      <c r="D7" s="90"/>
      <c r="E7" s="117"/>
      <c r="F7" s="204"/>
      <c r="G7" s="120"/>
      <c r="H7" s="94">
        <f t="shared" si="0"/>
        <v>0</v>
      </c>
      <c r="I7" s="95"/>
      <c r="J7" s="96">
        <f t="shared" si="1"/>
        <v>0</v>
      </c>
      <c r="K7" s="76"/>
    </row>
    <row r="8" spans="1:11" s="97" customFormat="1" ht="57" customHeight="1" x14ac:dyDescent="0.2">
      <c r="A8" s="90"/>
      <c r="B8" s="91"/>
      <c r="C8" s="127"/>
      <c r="D8" s="90"/>
      <c r="E8" s="117"/>
      <c r="F8" s="204"/>
      <c r="G8" s="120"/>
      <c r="H8" s="94">
        <f t="shared" si="0"/>
        <v>0</v>
      </c>
      <c r="I8" s="95"/>
      <c r="J8" s="96">
        <f t="shared" si="1"/>
        <v>0</v>
      </c>
      <c r="K8" s="76"/>
    </row>
    <row r="9" spans="1:11" s="97" customFormat="1" ht="57" customHeight="1" x14ac:dyDescent="0.2">
      <c r="A9" s="205"/>
      <c r="B9" s="125"/>
      <c r="C9" s="206"/>
      <c r="D9" s="207"/>
      <c r="E9" s="208"/>
      <c r="F9" s="207"/>
      <c r="G9" s="209"/>
      <c r="H9" s="94"/>
      <c r="I9" s="95"/>
      <c r="J9" s="96"/>
      <c r="K9" s="76"/>
    </row>
    <row r="10" spans="1:11" s="97" customFormat="1" ht="57" customHeight="1" x14ac:dyDescent="0.2">
      <c r="A10" s="90"/>
      <c r="B10" s="119"/>
      <c r="C10" s="119"/>
      <c r="D10" s="90"/>
      <c r="E10" s="117"/>
      <c r="F10" s="87"/>
      <c r="G10" s="120"/>
      <c r="H10" s="94"/>
      <c r="I10" s="95"/>
      <c r="J10" s="96"/>
      <c r="K10" s="76"/>
    </row>
    <row r="11" spans="1:11" ht="15" x14ac:dyDescent="0.2">
      <c r="A11" s="84"/>
      <c r="B11" s="99" t="s">
        <v>12</v>
      </c>
      <c r="C11" s="100"/>
      <c r="D11" s="101"/>
      <c r="E11" s="87"/>
      <c r="F11" s="102"/>
      <c r="G11" s="103"/>
      <c r="H11" s="104">
        <f>SUM(H4:H10)</f>
        <v>0</v>
      </c>
      <c r="I11" s="104">
        <f>SUM(I4:I10)</f>
        <v>0</v>
      </c>
      <c r="J11" s="105">
        <f>SUM(J4:J10)</f>
        <v>0</v>
      </c>
      <c r="K11" s="76"/>
    </row>
    <row r="12" spans="1:11" x14ac:dyDescent="0.2">
      <c r="H12" s="113"/>
      <c r="J12" s="113"/>
    </row>
    <row r="13" spans="1:11" x14ac:dyDescent="0.2">
      <c r="H13" s="113"/>
      <c r="J13" s="113"/>
    </row>
    <row r="14" spans="1:11" x14ac:dyDescent="0.2">
      <c r="H14" s="113"/>
      <c r="J14" s="113"/>
    </row>
  </sheetData>
  <sheetProtection selectLockedCells="1"/>
  <mergeCells count="1">
    <mergeCell ref="B1:C1"/>
  </mergeCells>
  <phoneticPr fontId="3" type="noConversion"/>
  <dataValidations count="5">
    <dataValidation showInputMessage="1" showErrorMessage="1" sqref="G1 K5:K11" xr:uid="{00000000-0002-0000-0A00-000000000000}"/>
    <dataValidation type="list" showInputMessage="1" showErrorMessage="1" sqref="E11:E65536 E2:E3 E9" xr:uid="{00000000-0002-0000-0A00-000001000000}">
      <formula1>"1, 2, 3, 4, 5, 6, 7, 8"</formula1>
    </dataValidation>
    <dataValidation type="list" showInputMessage="1" showErrorMessage="1" error="Diese Eingabe ist nicht möglich!" sqref="D2:D65536" xr:uid="{00000000-0002-0000-0A00-000002000000}">
      <formula1>"J, N"</formula1>
    </dataValidation>
    <dataValidation type="list" showInputMessage="1" showErrorMessage="1" sqref="E10 E4:E8" xr:uid="{00000000-0002-0000-0A00-000003000000}">
      <formula1>"1, 2, 3, 4, 5, 6, 7, 8, 9"</formula1>
    </dataValidation>
    <dataValidation type="decimal" allowBlank="1" showInputMessage="1" showErrorMessage="1" error="Bitte tragen Sie hier eine Zahl ein!!!" sqref="I5:I10" xr:uid="{00000000-0002-0000-0A00-000004000000}">
      <formula1>0</formula1>
      <formula2>2000</formula2>
    </dataValidation>
  </dataValidations>
  <pageMargins left="0.70866141732283472" right="0.70866141732283472" top="0.78740157480314965" bottom="0.78740157480314965" header="0.31496062992125984" footer="0.31496062992125984"/>
  <pageSetup paperSize="9" scale="50" fitToHeight="0" orientation="portrait" r:id="rId1"/>
  <headerFoot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K20"/>
  <sheetViews>
    <sheetView zoomScale="75" zoomScaleNormal="75" zoomScaleSheetLayoutView="100" workbookViewId="0"/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14.28515625" style="70" bestFit="1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81</v>
      </c>
      <c r="C1" s="245"/>
      <c r="D1" s="68"/>
      <c r="E1" s="68"/>
      <c r="F1" s="68"/>
      <c r="G1" s="68"/>
      <c r="H1" s="68"/>
      <c r="I1" s="69" t="s">
        <v>58</v>
      </c>
      <c r="J1" s="69" t="s">
        <v>60</v>
      </c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60.75" customHeight="1" x14ac:dyDescent="0.2">
      <c r="A4" s="84"/>
      <c r="B4" s="85" t="s">
        <v>71</v>
      </c>
      <c r="C4" s="86"/>
      <c r="D4" s="84"/>
      <c r="E4" s="87"/>
      <c r="F4" s="87"/>
      <c r="G4" s="88"/>
      <c r="H4" s="88"/>
      <c r="I4" s="88"/>
      <c r="J4" s="88"/>
      <c r="K4" s="76"/>
    </row>
    <row r="5" spans="1:11" s="89" customFormat="1" ht="57" customHeight="1" x14ac:dyDescent="0.2">
      <c r="A5" s="84"/>
      <c r="B5" s="118"/>
      <c r="C5" s="86"/>
      <c r="D5" s="84"/>
      <c r="E5" s="87"/>
      <c r="F5" s="87"/>
      <c r="G5" s="88"/>
      <c r="H5" s="88"/>
      <c r="I5" s="88"/>
      <c r="J5" s="88"/>
      <c r="K5" s="76"/>
    </row>
    <row r="6" spans="1:11" s="89" customFormat="1" ht="57" customHeight="1" x14ac:dyDescent="0.2">
      <c r="A6" s="180"/>
      <c r="B6" s="91"/>
      <c r="C6" s="127"/>
      <c r="D6" s="90"/>
      <c r="E6" s="117"/>
      <c r="F6" s="180"/>
      <c r="G6" s="120"/>
      <c r="H6" s="94"/>
      <c r="I6" s="88"/>
      <c r="J6" s="96"/>
      <c r="K6" s="76"/>
    </row>
    <row r="7" spans="1:11" s="89" customFormat="1" ht="57" customHeight="1" x14ac:dyDescent="0.2">
      <c r="A7" s="180"/>
      <c r="B7" s="118"/>
      <c r="C7" s="127"/>
      <c r="D7" s="90"/>
      <c r="E7" s="117"/>
      <c r="F7" s="180"/>
      <c r="G7" s="120"/>
      <c r="H7" s="94"/>
      <c r="I7" s="88"/>
      <c r="J7" s="96"/>
      <c r="K7" s="76"/>
    </row>
    <row r="8" spans="1:11" s="97" customFormat="1" ht="57" customHeight="1" x14ac:dyDescent="0.2">
      <c r="A8" s="180"/>
      <c r="B8" s="174"/>
      <c r="C8" s="174"/>
      <c r="D8" s="90"/>
      <c r="E8" s="117"/>
      <c r="F8" s="180"/>
      <c r="G8" s="120"/>
      <c r="H8" s="94"/>
      <c r="I8" s="95"/>
      <c r="J8" s="96"/>
      <c r="K8" s="76"/>
    </row>
    <row r="9" spans="1:11" s="97" customFormat="1" ht="57" customHeight="1" x14ac:dyDescent="0.2">
      <c r="A9" s="180"/>
      <c r="B9" s="118"/>
      <c r="C9" s="174"/>
      <c r="D9" s="90"/>
      <c r="E9" s="117"/>
      <c r="F9" s="180"/>
      <c r="G9" s="120"/>
      <c r="H9" s="94"/>
      <c r="I9" s="95"/>
      <c r="J9" s="96"/>
      <c r="K9" s="76"/>
    </row>
    <row r="10" spans="1:11" s="97" customFormat="1" ht="57" customHeight="1" x14ac:dyDescent="0.2">
      <c r="A10" s="180"/>
      <c r="B10" s="174"/>
      <c r="C10" s="127"/>
      <c r="D10" s="180"/>
      <c r="E10" s="180"/>
      <c r="F10" s="180"/>
      <c r="G10" s="128"/>
      <c r="H10" s="94"/>
      <c r="I10" s="95"/>
      <c r="J10" s="96"/>
      <c r="K10" s="76"/>
    </row>
    <row r="11" spans="1:11" s="97" customFormat="1" ht="57" customHeight="1" x14ac:dyDescent="0.2">
      <c r="A11" s="180"/>
      <c r="B11" s="91"/>
      <c r="C11" s="127"/>
      <c r="D11" s="180"/>
      <c r="E11" s="180"/>
      <c r="F11" s="180"/>
      <c r="G11" s="128"/>
      <c r="H11" s="94"/>
      <c r="I11" s="95"/>
      <c r="J11" s="96"/>
      <c r="K11" s="76"/>
    </row>
    <row r="12" spans="1:11" s="97" customFormat="1" ht="57" customHeight="1" x14ac:dyDescent="0.2">
      <c r="A12" s="180"/>
      <c r="B12" s="91"/>
      <c r="C12" s="127"/>
      <c r="D12" s="180"/>
      <c r="E12" s="180"/>
      <c r="F12" s="180"/>
      <c r="G12" s="137"/>
      <c r="H12" s="94"/>
      <c r="I12" s="95"/>
      <c r="J12" s="96"/>
      <c r="K12" s="76"/>
    </row>
    <row r="13" spans="1:11" s="97" customFormat="1" ht="57" customHeight="1" x14ac:dyDescent="0.2">
      <c r="A13" s="180"/>
      <c r="B13" s="118"/>
      <c r="C13" s="174"/>
      <c r="D13" s="90"/>
      <c r="E13" s="117"/>
      <c r="F13" s="180"/>
      <c r="G13" s="140"/>
      <c r="H13" s="94"/>
      <c r="I13" s="95"/>
      <c r="J13" s="96"/>
      <c r="K13" s="76"/>
    </row>
    <row r="14" spans="1:11" s="97" customFormat="1" ht="57" customHeight="1" x14ac:dyDescent="0.2">
      <c r="A14" s="180"/>
      <c r="B14" s="174"/>
      <c r="C14" s="174"/>
      <c r="D14" s="90"/>
      <c r="E14" s="117"/>
      <c r="F14" s="180"/>
      <c r="G14" s="140"/>
      <c r="H14" s="94"/>
      <c r="I14" s="95"/>
      <c r="J14" s="96"/>
      <c r="K14" s="76"/>
    </row>
    <row r="15" spans="1:11" s="97" customFormat="1" ht="57" customHeight="1" x14ac:dyDescent="0.2">
      <c r="A15" s="90"/>
      <c r="B15" s="118"/>
      <c r="C15" s="119"/>
      <c r="D15" s="90"/>
      <c r="E15" s="117"/>
      <c r="F15" s="87"/>
      <c r="G15" s="120"/>
      <c r="H15" s="94"/>
      <c r="I15" s="95"/>
      <c r="J15" s="96"/>
      <c r="K15" s="76"/>
    </row>
    <row r="16" spans="1:11" s="97" customFormat="1" ht="57" customHeight="1" x14ac:dyDescent="0.2">
      <c r="A16" s="90"/>
      <c r="B16" s="119"/>
      <c r="C16" s="119"/>
      <c r="D16" s="90"/>
      <c r="E16" s="117"/>
      <c r="F16" s="87"/>
      <c r="G16" s="120"/>
      <c r="H16" s="94"/>
      <c r="I16" s="95"/>
      <c r="J16" s="96"/>
      <c r="K16" s="76"/>
    </row>
    <row r="17" spans="1:11" ht="15" x14ac:dyDescent="0.2">
      <c r="A17" s="84"/>
      <c r="B17" s="99" t="s">
        <v>12</v>
      </c>
      <c r="C17" s="100"/>
      <c r="D17" s="101"/>
      <c r="E17" s="87"/>
      <c r="F17" s="102"/>
      <c r="G17" s="103"/>
      <c r="H17" s="104">
        <f>SUM(H6:H16)</f>
        <v>0</v>
      </c>
      <c r="I17" s="104">
        <f>SUM(I6:I16)</f>
        <v>0</v>
      </c>
      <c r="J17" s="105">
        <f>SUM(J6:J16)</f>
        <v>0</v>
      </c>
      <c r="K17" s="76"/>
    </row>
    <row r="18" spans="1:11" x14ac:dyDescent="0.2">
      <c r="H18" s="113"/>
      <c r="J18" s="113"/>
    </row>
    <row r="19" spans="1:11" x14ac:dyDescent="0.2">
      <c r="H19" s="113"/>
      <c r="J19" s="113"/>
    </row>
    <row r="20" spans="1:11" x14ac:dyDescent="0.2">
      <c r="H20" s="113"/>
      <c r="J20" s="113"/>
    </row>
  </sheetData>
  <sheetProtection selectLockedCells="1"/>
  <mergeCells count="1">
    <mergeCell ref="B1:C1"/>
  </mergeCells>
  <dataValidations count="5">
    <dataValidation showInputMessage="1" showErrorMessage="1" sqref="G1 K8:K17" xr:uid="{00000000-0002-0000-0B00-000000000000}"/>
    <dataValidation type="list" showInputMessage="1" showErrorMessage="1" error="Diese Eingabe ist nicht möglich!" sqref="D2:D9 D13:D65536" xr:uid="{00000000-0002-0000-0B00-000001000000}">
      <formula1>"J, N"</formula1>
    </dataValidation>
    <dataValidation type="list" showInputMessage="1" showErrorMessage="1" sqref="E17:E65536 E2:E5" xr:uid="{00000000-0002-0000-0B00-000002000000}">
      <formula1>"1, 2, 3, 4, 5, 6, 7, 8"</formula1>
    </dataValidation>
    <dataValidation type="list" showInputMessage="1" showErrorMessage="1" sqref="E6:E9 E13:E16" xr:uid="{00000000-0002-0000-0B00-000003000000}">
      <formula1>"1, 2, 3, 4, 5, 6, 7, 8, 9"</formula1>
    </dataValidation>
    <dataValidation type="decimal" allowBlank="1" showInputMessage="1" showErrorMessage="1" error="Bitte tragen Sie hier eine Zahl ein!!!" sqref="I8:I16" xr:uid="{00000000-0002-0000-0B00-000004000000}">
      <formula1>0</formula1>
      <formula2>2000</formula2>
    </dataValidation>
  </dataValidations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Seite &amp;P</oddFooter>
  </headerFooter>
  <colBreaks count="1" manualBreakCount="1">
    <brk id="10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7"/>
  <sheetViews>
    <sheetView zoomScaleNormal="100" workbookViewId="0">
      <selection activeCell="H22" sqref="H22"/>
    </sheetView>
  </sheetViews>
  <sheetFormatPr baseColWidth="10" defaultRowHeight="12.75" x14ac:dyDescent="0.2"/>
  <cols>
    <col min="1" max="1" width="47.5703125" style="146" customWidth="1"/>
    <col min="2" max="2" width="30.5703125" style="146" bestFit="1" customWidth="1"/>
    <col min="3" max="3" width="37.28515625" style="146" customWidth="1"/>
    <col min="4" max="4" width="21.85546875" style="146" customWidth="1"/>
    <col min="5" max="5" width="21.28515625" style="146" customWidth="1"/>
    <col min="6" max="6" width="21.7109375" style="146" customWidth="1"/>
    <col min="7" max="7" width="20.7109375" style="146" hidden="1" customWidth="1"/>
    <col min="8" max="8" width="22.7109375" style="146" customWidth="1"/>
    <col min="9" max="9" width="10.42578125" style="146" bestFit="1" customWidth="1"/>
    <col min="10" max="16384" width="11.42578125" style="146"/>
  </cols>
  <sheetData>
    <row r="1" spans="1:10" s="70" customFormat="1" ht="94.5" customHeight="1" x14ac:dyDescent="0.2">
      <c r="A1" s="124" t="s">
        <v>59</v>
      </c>
      <c r="B1" s="145"/>
      <c r="C1" s="68"/>
      <c r="D1" s="68"/>
      <c r="E1" s="68"/>
      <c r="F1" s="68"/>
      <c r="G1" s="69" t="s">
        <v>58</v>
      </c>
      <c r="H1" s="69" t="s">
        <v>60</v>
      </c>
      <c r="J1" s="69"/>
    </row>
    <row r="4" spans="1:10" ht="13.5" thickBot="1" x14ac:dyDescent="0.25"/>
    <row r="5" spans="1:10" ht="54" x14ac:dyDescent="0.2">
      <c r="A5" s="147" t="s">
        <v>64</v>
      </c>
      <c r="B5" s="148" t="s">
        <v>65</v>
      </c>
      <c r="C5" s="149" t="s">
        <v>66</v>
      </c>
      <c r="D5" s="149" t="s">
        <v>67</v>
      </c>
      <c r="E5" s="149" t="s">
        <v>72</v>
      </c>
      <c r="F5" s="149" t="s">
        <v>73</v>
      </c>
      <c r="G5" s="150" t="s">
        <v>68</v>
      </c>
      <c r="H5" s="151" t="s">
        <v>69</v>
      </c>
    </row>
    <row r="6" spans="1:10" ht="18" x14ac:dyDescent="0.25">
      <c r="A6" s="152"/>
      <c r="B6" s="153">
        <f>SUM(B8:B14)</f>
        <v>35613</v>
      </c>
      <c r="C6" s="154">
        <f>(B6/29*15)</f>
        <v>18420.517241379312</v>
      </c>
      <c r="D6" s="155"/>
      <c r="E6" s="155"/>
      <c r="F6" s="155"/>
      <c r="G6" s="155"/>
      <c r="H6" s="156"/>
    </row>
    <row r="7" spans="1:10" ht="18" x14ac:dyDescent="0.25">
      <c r="A7" s="152"/>
      <c r="B7" s="153"/>
      <c r="C7" s="154"/>
      <c r="D7" s="155"/>
      <c r="E7" s="155"/>
      <c r="F7" s="240"/>
      <c r="G7" s="155"/>
      <c r="H7" s="156"/>
    </row>
    <row r="8" spans="1:10" ht="18" x14ac:dyDescent="0.25">
      <c r="A8" s="157" t="s">
        <v>15</v>
      </c>
      <c r="B8" s="184">
        <f>Rahmenbeträge!B36</f>
        <v>2339.7742686004071</v>
      </c>
      <c r="C8" s="186">
        <f>Rahmenbeträge!B38</f>
        <v>1210.2280699657279</v>
      </c>
      <c r="D8" s="158">
        <f>'Klassische Philologie'!H13</f>
        <v>0</v>
      </c>
      <c r="E8" s="159">
        <f>'Klassische Philologie'!I13</f>
        <v>0</v>
      </c>
      <c r="F8" s="159">
        <f>SUM(D8:E8)</f>
        <v>0</v>
      </c>
      <c r="G8" s="160"/>
      <c r="H8" s="221">
        <f>SUM(C8-F8)</f>
        <v>1210.2280699657279</v>
      </c>
    </row>
    <row r="9" spans="1:10" ht="18" x14ac:dyDescent="0.25">
      <c r="A9" s="157" t="s">
        <v>56</v>
      </c>
      <c r="B9" s="185">
        <f>Rahmenbeträge!C36</f>
        <v>6473.3585176443767</v>
      </c>
      <c r="C9" s="187">
        <f>Rahmenbeträge!C38</f>
        <v>3348.2888884367467</v>
      </c>
      <c r="D9" s="158">
        <f>Germanistik!H15</f>
        <v>0</v>
      </c>
      <c r="E9" s="159">
        <f>Germanistik!I15</f>
        <v>0</v>
      </c>
      <c r="F9" s="159">
        <f>SUM(D9:E9)</f>
        <v>0</v>
      </c>
      <c r="G9" s="160"/>
      <c r="H9" s="221">
        <f t="shared" ref="H9:H22" si="0">SUM(C9-F9)</f>
        <v>3348.2888884367467</v>
      </c>
    </row>
    <row r="10" spans="1:10" ht="18" x14ac:dyDescent="0.25">
      <c r="A10" s="157" t="s">
        <v>14</v>
      </c>
      <c r="B10" s="185">
        <f>Rahmenbeträge!D36</f>
        <v>5509.6790689571162</v>
      </c>
      <c r="C10" s="187">
        <f>Rahmenbeträge!D38</f>
        <v>2849.8340011847149</v>
      </c>
      <c r="D10" s="158">
        <f>'Anglistik-Amerikanistik'!H14</f>
        <v>0</v>
      </c>
      <c r="E10" s="158">
        <f>'Anglistik-Amerikanistik'!I14</f>
        <v>0</v>
      </c>
      <c r="F10" s="159">
        <f>SUM(D10:E10)</f>
        <v>0</v>
      </c>
      <c r="G10" s="160"/>
      <c r="H10" s="221">
        <f t="shared" si="0"/>
        <v>2849.8340011847149</v>
      </c>
    </row>
    <row r="11" spans="1:10" ht="18" x14ac:dyDescent="0.25">
      <c r="A11" s="157" t="s">
        <v>8</v>
      </c>
      <c r="B11" s="185">
        <f>Rahmenbeträge!E36</f>
        <v>5270.9216699856734</v>
      </c>
      <c r="C11" s="187">
        <f>Rahmenbeträge!E38</f>
        <v>2726.3387948201757</v>
      </c>
      <c r="D11" s="158">
        <f>Romanistik!H14</f>
        <v>0</v>
      </c>
      <c r="E11" s="158">
        <f>Romanistik!I14</f>
        <v>0</v>
      </c>
      <c r="F11" s="159">
        <f t="shared" ref="F11:F13" si="1">SUM(D11:E11)</f>
        <v>0</v>
      </c>
      <c r="G11" s="160"/>
      <c r="H11" s="221">
        <f t="shared" ref="H11:H13" si="2">SUM(C11-F11)</f>
        <v>2726.3387948201757</v>
      </c>
    </row>
    <row r="12" spans="1:10" ht="18" x14ac:dyDescent="0.25">
      <c r="A12" s="157" t="s">
        <v>9</v>
      </c>
      <c r="B12" s="185">
        <f>Rahmenbeträge!F36</f>
        <v>3222.7140654593086</v>
      </c>
      <c r="C12" s="187">
        <f>Rahmenbeträge!F38</f>
        <v>1666.9210683410215</v>
      </c>
      <c r="D12" s="158">
        <f>Slavistik!H14</f>
        <v>0</v>
      </c>
      <c r="E12" s="158">
        <f>Slavistik!I14</f>
        <v>0</v>
      </c>
      <c r="F12" s="159">
        <f t="shared" si="1"/>
        <v>0</v>
      </c>
      <c r="G12" s="160"/>
      <c r="H12" s="221">
        <f t="shared" si="2"/>
        <v>1666.9210683410215</v>
      </c>
    </row>
    <row r="13" spans="1:10" ht="18" x14ac:dyDescent="0.25">
      <c r="A13" s="157" t="s">
        <v>70</v>
      </c>
      <c r="B13" s="185">
        <f>Rahmenbeträge!G36</f>
        <v>10796.552409353118</v>
      </c>
      <c r="C13" s="187">
        <f>Rahmenbeträge!G38</f>
        <v>5584.423660010234</v>
      </c>
      <c r="D13" s="158">
        <f>IMSK!H17</f>
        <v>0</v>
      </c>
      <c r="E13" s="158">
        <f>IMSK!I17</f>
        <v>0</v>
      </c>
      <c r="F13" s="159">
        <f t="shared" si="1"/>
        <v>0</v>
      </c>
      <c r="G13" s="160"/>
      <c r="H13" s="221">
        <f t="shared" si="2"/>
        <v>5584.423660010234</v>
      </c>
    </row>
    <row r="14" spans="1:10" ht="18" x14ac:dyDescent="0.25">
      <c r="A14" s="157" t="s">
        <v>82</v>
      </c>
      <c r="B14" s="185">
        <f>Rahmenbeträge!I36</f>
        <v>2000</v>
      </c>
      <c r="C14" s="188">
        <f>Rahmenbeträge!I38</f>
        <v>1034.4827586206898</v>
      </c>
      <c r="D14" s="158">
        <f>'Institutsübergreifende LA'!H11</f>
        <v>0</v>
      </c>
      <c r="E14" s="158">
        <f>'Institutsübergreifende LA'!I11</f>
        <v>0</v>
      </c>
      <c r="F14" s="159">
        <f>SUM(D14:E14)</f>
        <v>0</v>
      </c>
      <c r="G14" s="160"/>
      <c r="H14" s="221">
        <f>SUM(C14-F14)</f>
        <v>1034.4827586206898</v>
      </c>
    </row>
    <row r="15" spans="1:10" ht="18" x14ac:dyDescent="0.25">
      <c r="A15" s="157"/>
      <c r="B15" s="161"/>
      <c r="C15" s="162"/>
      <c r="D15" s="158"/>
      <c r="E15" s="158"/>
      <c r="F15" s="159"/>
      <c r="G15" s="219"/>
      <c r="H15" s="222"/>
    </row>
    <row r="16" spans="1:10" ht="18" x14ac:dyDescent="0.25">
      <c r="A16" s="157" t="s">
        <v>17</v>
      </c>
      <c r="B16" s="161">
        <v>1925</v>
      </c>
      <c r="C16" s="162">
        <f>B16/39*15</f>
        <v>740.38461538461536</v>
      </c>
      <c r="D16" s="158">
        <f>Bohemicum!H10</f>
        <v>0</v>
      </c>
      <c r="E16" s="158">
        <f>Bohemicum!I10</f>
        <v>0</v>
      </c>
      <c r="F16" s="159">
        <f>SUM(D16:E16)</f>
        <v>0</v>
      </c>
      <c r="G16" s="219"/>
      <c r="H16" s="229">
        <f>SUM(C16+C17-F16)</f>
        <v>2665.3846153846152</v>
      </c>
    </row>
    <row r="17" spans="1:8" ht="18" x14ac:dyDescent="0.25">
      <c r="A17" s="227" t="s">
        <v>86</v>
      </c>
      <c r="B17" s="228"/>
      <c r="C17" s="212">
        <v>1925</v>
      </c>
      <c r="D17" s="166"/>
      <c r="E17" s="166"/>
      <c r="F17" s="241"/>
      <c r="G17" s="220"/>
      <c r="H17" s="223"/>
    </row>
    <row r="18" spans="1:8" x14ac:dyDescent="0.2">
      <c r="A18" s="189"/>
      <c r="B18" s="181"/>
      <c r="C18" s="181"/>
      <c r="D18" s="181"/>
      <c r="E18" s="181"/>
      <c r="F18" s="181"/>
      <c r="G18" s="181"/>
      <c r="H18" s="224"/>
    </row>
    <row r="19" spans="1:8" s="215" customFormat="1" ht="18" x14ac:dyDescent="0.25">
      <c r="A19" s="213" t="s">
        <v>85</v>
      </c>
      <c r="B19" s="216">
        <f>SUM(B6+B16+B17)</f>
        <v>37538</v>
      </c>
      <c r="C19" s="217">
        <f>SUM(C6+C16+C17)</f>
        <v>21085.901856763929</v>
      </c>
      <c r="D19" s="218">
        <f>SUM(D8:D16)</f>
        <v>0</v>
      </c>
      <c r="E19" s="218">
        <f>SUM(E8:E16)</f>
        <v>0</v>
      </c>
      <c r="F19" s="242">
        <f>SUM(F8:F16)</f>
        <v>0</v>
      </c>
      <c r="G19" s="214"/>
      <c r="H19" s="225">
        <f>SUM(H8:H16)</f>
        <v>21085.901856763929</v>
      </c>
    </row>
    <row r="20" spans="1:8" x14ac:dyDescent="0.2">
      <c r="A20" s="230"/>
      <c r="B20" s="231"/>
      <c r="C20" s="232"/>
      <c r="D20" s="233"/>
      <c r="E20" s="234"/>
      <c r="F20" s="231"/>
      <c r="G20" s="231"/>
      <c r="H20" s="235"/>
    </row>
    <row r="21" spans="1:8" x14ac:dyDescent="0.2">
      <c r="A21" s="210"/>
      <c r="B21" s="181"/>
      <c r="C21" s="190"/>
      <c r="D21" s="211"/>
      <c r="E21" s="211"/>
      <c r="F21" s="181"/>
      <c r="G21" s="181"/>
      <c r="H21" s="224"/>
    </row>
    <row r="22" spans="1:8" ht="18" x14ac:dyDescent="0.25">
      <c r="A22" s="157" t="s">
        <v>83</v>
      </c>
      <c r="B22" s="161"/>
      <c r="C22" s="162"/>
      <c r="D22" s="158">
        <f>Fakultätsverwaltung!H16</f>
        <v>0</v>
      </c>
      <c r="E22" s="158">
        <f>Fakultätsverwaltung!I16</f>
        <v>0</v>
      </c>
      <c r="F22" s="159">
        <f t="shared" ref="F22" si="3">SUM(D22:E22)</f>
        <v>0</v>
      </c>
      <c r="G22" s="219"/>
      <c r="H22" s="222">
        <f t="shared" si="0"/>
        <v>0</v>
      </c>
    </row>
    <row r="23" spans="1:8" ht="18" x14ac:dyDescent="0.25">
      <c r="A23" s="157" t="s">
        <v>87</v>
      </c>
      <c r="B23" s="161"/>
      <c r="C23" s="161"/>
      <c r="D23" s="158">
        <f>Eigenmittel!H19</f>
        <v>0</v>
      </c>
      <c r="E23" s="158">
        <f>Eigenmittel!I19</f>
        <v>0</v>
      </c>
      <c r="F23" s="159">
        <f>SUM(D23:E23)</f>
        <v>0</v>
      </c>
      <c r="G23" s="219"/>
      <c r="H23" s="222"/>
    </row>
    <row r="24" spans="1:8" ht="18" hidden="1" x14ac:dyDescent="0.25">
      <c r="A24" s="191" t="s">
        <v>71</v>
      </c>
      <c r="B24" s="185"/>
      <c r="C24" s="188"/>
      <c r="D24" s="192">
        <f>Kanzlermittel!H17</f>
        <v>0</v>
      </c>
      <c r="E24" s="192">
        <f>Kanzlermittel!I17</f>
        <v>0</v>
      </c>
      <c r="F24" s="243">
        <f>SUM(D24:E24)</f>
        <v>0</v>
      </c>
      <c r="G24" s="193"/>
      <c r="H24" s="226">
        <f t="shared" ref="H24" si="4">SUM(C24-F24)</f>
        <v>0</v>
      </c>
    </row>
    <row r="25" spans="1:8" ht="18" x14ac:dyDescent="0.25">
      <c r="A25" s="157" t="s">
        <v>11</v>
      </c>
      <c r="B25" s="161"/>
      <c r="C25" s="161"/>
      <c r="D25" s="158">
        <f>Europaeum!H11</f>
        <v>0</v>
      </c>
      <c r="E25" s="158">
        <f>Europaeum!I11</f>
        <v>0</v>
      </c>
      <c r="F25" s="159">
        <f>SUM(D25:E25)</f>
        <v>0</v>
      </c>
      <c r="G25" s="160"/>
      <c r="H25" s="221"/>
    </row>
    <row r="26" spans="1:8" ht="18" x14ac:dyDescent="0.25">
      <c r="A26" s="163"/>
      <c r="B26" s="164"/>
      <c r="C26" s="165"/>
      <c r="D26" s="166"/>
      <c r="E26" s="166"/>
      <c r="F26" s="166"/>
      <c r="G26" s="166"/>
      <c r="H26" s="167"/>
    </row>
    <row r="27" spans="1:8" ht="18.75" thickBot="1" x14ac:dyDescent="0.3">
      <c r="A27" s="168"/>
      <c r="B27" s="169"/>
      <c r="C27" s="170"/>
      <c r="D27" s="170"/>
      <c r="E27" s="171"/>
      <c r="F27" s="171"/>
      <c r="G27" s="171"/>
      <c r="H27" s="172"/>
    </row>
  </sheetData>
  <dataValidations count="2">
    <dataValidation showInputMessage="1" showErrorMessage="1" sqref="F1" xr:uid="{00000000-0002-0000-0C00-000000000000}"/>
    <dataValidation type="list" showInputMessage="1" showErrorMessage="1" sqref="C27" xr:uid="{00000000-0002-0000-0C00-000001000000}">
      <mc:AlternateContent xmlns:x12ac="http://schemas.microsoft.com/office/spreadsheetml/2011/1/ac" xmlns:mc="http://schemas.openxmlformats.org/markup-compatibility/2006">
        <mc:Choice Requires="x12ac">
          <x12ac:list>"18,50"," 21,50"," 24,00"," 27,00"," 0,00"</x12ac:list>
        </mc:Choice>
        <mc:Fallback>
          <formula1>"18,50, 21,50, 24,00, 27,00, 0,00"</formula1>
        </mc:Fallback>
      </mc:AlternateContent>
    </dataValidation>
  </dataValidations>
  <pageMargins left="0.7" right="0.7" top="0.78740157499999996" bottom="0.78740157499999996" header="0.3" footer="0.3"/>
  <pageSetup paperSize="9" scale="5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43"/>
  <sheetViews>
    <sheetView workbookViewId="0">
      <selection activeCell="B37" sqref="B37"/>
    </sheetView>
  </sheetViews>
  <sheetFormatPr baseColWidth="10" defaultRowHeight="12.75" x14ac:dyDescent="0.2"/>
  <cols>
    <col min="1" max="1" width="29.28515625" bestFit="1" customWidth="1"/>
    <col min="2" max="3" width="12.140625" bestFit="1" customWidth="1"/>
    <col min="5" max="6" width="12.140625" bestFit="1" customWidth="1"/>
    <col min="7" max="7" width="14.42578125" customWidth="1"/>
    <col min="8" max="8" width="17" customWidth="1"/>
    <col min="9" max="9" width="17.28515625" bestFit="1" customWidth="1"/>
  </cols>
  <sheetData>
    <row r="1" spans="1:9" ht="26.25" x14ac:dyDescent="0.4">
      <c r="A1" s="247" t="s">
        <v>18</v>
      </c>
      <c r="B1" s="247"/>
      <c r="C1" s="247"/>
      <c r="D1" s="247"/>
      <c r="E1" s="247"/>
      <c r="F1" s="247"/>
      <c r="G1" s="247"/>
      <c r="H1" s="247"/>
      <c r="I1" s="6"/>
    </row>
    <row r="2" spans="1:9" ht="12" customHeight="1" thickBot="1" x14ac:dyDescent="0.25">
      <c r="A2" s="7"/>
      <c r="G2" s="8"/>
      <c r="I2" s="9"/>
    </row>
    <row r="3" spans="1:9" ht="26.25" thickBot="1" x14ac:dyDescent="0.25">
      <c r="A3" s="10"/>
      <c r="B3" s="11" t="s">
        <v>19</v>
      </c>
      <c r="C3" s="12" t="s">
        <v>20</v>
      </c>
      <c r="D3" s="11" t="s">
        <v>21</v>
      </c>
      <c r="E3" s="12" t="s">
        <v>22</v>
      </c>
      <c r="F3" s="12" t="s">
        <v>23</v>
      </c>
      <c r="G3" s="12" t="s">
        <v>24</v>
      </c>
      <c r="H3" s="12" t="s">
        <v>25</v>
      </c>
      <c r="I3" s="13" t="s">
        <v>26</v>
      </c>
    </row>
    <row r="4" spans="1:9" x14ac:dyDescent="0.2">
      <c r="A4" s="14" t="s">
        <v>84</v>
      </c>
      <c r="B4" s="15"/>
      <c r="C4" s="15"/>
      <c r="D4" s="15"/>
      <c r="E4" s="15"/>
      <c r="F4" s="15"/>
      <c r="G4" s="16"/>
      <c r="H4" s="17">
        <v>35613</v>
      </c>
      <c r="I4" s="18"/>
    </row>
    <row r="5" spans="1:9" x14ac:dyDescent="0.2">
      <c r="A5" s="19" t="s">
        <v>27</v>
      </c>
      <c r="B5" s="20">
        <v>1300</v>
      </c>
      <c r="C5" s="20">
        <v>1300</v>
      </c>
      <c r="D5" s="20">
        <v>1300</v>
      </c>
      <c r="E5" s="20">
        <v>1300</v>
      </c>
      <c r="F5" s="20">
        <v>1300</v>
      </c>
      <c r="G5" s="20">
        <v>1300</v>
      </c>
      <c r="H5" s="20">
        <f>SUM(B5:G5)</f>
        <v>7800</v>
      </c>
      <c r="I5" s="18"/>
    </row>
    <row r="6" spans="1:9" ht="18" x14ac:dyDescent="0.25">
      <c r="A6" s="21" t="s">
        <v>28</v>
      </c>
      <c r="B6" s="22"/>
      <c r="C6" s="23"/>
      <c r="D6" s="23"/>
      <c r="E6" s="23"/>
      <c r="F6" s="23"/>
      <c r="G6" s="23"/>
      <c r="H6" s="24">
        <v>2000</v>
      </c>
      <c r="I6" s="25"/>
    </row>
    <row r="7" spans="1:9" x14ac:dyDescent="0.2">
      <c r="A7" s="21" t="s">
        <v>29</v>
      </c>
      <c r="B7" s="24"/>
      <c r="C7" s="24"/>
      <c r="D7" s="24"/>
      <c r="E7" s="24"/>
      <c r="F7" s="24"/>
      <c r="G7" s="24"/>
      <c r="H7" s="26">
        <f>H4-H5-H6</f>
        <v>25813</v>
      </c>
      <c r="I7" s="27"/>
    </row>
    <row r="8" spans="1:9" x14ac:dyDescent="0.2">
      <c r="A8" s="28" t="s">
        <v>30</v>
      </c>
      <c r="B8" s="28">
        <v>2</v>
      </c>
      <c r="C8" s="28">
        <v>10</v>
      </c>
      <c r="D8" s="28">
        <v>7</v>
      </c>
      <c r="E8" s="28">
        <v>5</v>
      </c>
      <c r="F8" s="28">
        <v>5</v>
      </c>
      <c r="G8" s="28">
        <v>9</v>
      </c>
      <c r="H8" s="29">
        <f>SUM(B8:G8)</f>
        <v>38</v>
      </c>
      <c r="I8" s="27"/>
    </row>
    <row r="9" spans="1:9" x14ac:dyDescent="0.2">
      <c r="A9" s="28"/>
      <c r="B9" s="28"/>
      <c r="C9" s="28"/>
      <c r="D9" s="28"/>
      <c r="E9" s="28"/>
      <c r="F9" s="28"/>
      <c r="G9" s="28"/>
      <c r="H9" s="28"/>
      <c r="I9" s="30"/>
    </row>
    <row r="10" spans="1:9" x14ac:dyDescent="0.2">
      <c r="A10" s="28"/>
      <c r="B10" s="28"/>
      <c r="C10" s="28"/>
      <c r="D10" s="28"/>
      <c r="E10" s="28"/>
      <c r="F10" s="28"/>
      <c r="G10" s="28"/>
      <c r="H10" s="28"/>
      <c r="I10" s="27"/>
    </row>
    <row r="11" spans="1:9" ht="13.5" x14ac:dyDescent="0.25">
      <c r="A11" s="31" t="s">
        <v>31</v>
      </c>
      <c r="B11" s="28"/>
      <c r="C11" s="28"/>
      <c r="D11" s="28"/>
      <c r="E11" s="28"/>
      <c r="F11" s="28"/>
      <c r="G11" s="28"/>
      <c r="H11" s="28"/>
      <c r="I11" s="30"/>
    </row>
    <row r="12" spans="1:9" x14ac:dyDescent="0.2">
      <c r="A12" s="28" t="s">
        <v>32</v>
      </c>
      <c r="B12" s="28">
        <v>0</v>
      </c>
      <c r="C12" s="28">
        <v>0</v>
      </c>
      <c r="D12" s="28">
        <v>0</v>
      </c>
      <c r="E12" s="28">
        <v>1</v>
      </c>
      <c r="F12" s="28">
        <v>1</v>
      </c>
      <c r="G12" s="28">
        <v>5</v>
      </c>
      <c r="H12" s="28">
        <f>SUM(B12:G12)</f>
        <v>7</v>
      </c>
      <c r="I12" s="30"/>
    </row>
    <row r="13" spans="1:9" x14ac:dyDescent="0.2">
      <c r="A13" s="28" t="s">
        <v>33</v>
      </c>
      <c r="B13" s="28">
        <v>12</v>
      </c>
      <c r="C13" s="28">
        <v>116</v>
      </c>
      <c r="D13" s="28">
        <v>95</v>
      </c>
      <c r="E13" s="28">
        <v>138</v>
      </c>
      <c r="F13" s="28">
        <v>42</v>
      </c>
      <c r="G13" s="28">
        <v>431</v>
      </c>
      <c r="H13" s="28">
        <f>SUM(B13:G13)</f>
        <v>834</v>
      </c>
      <c r="I13" s="30"/>
    </row>
    <row r="14" spans="1:9" x14ac:dyDescent="0.2">
      <c r="A14" s="28" t="s">
        <v>34</v>
      </c>
      <c r="B14" s="28">
        <v>47</v>
      </c>
      <c r="C14" s="28">
        <v>232</v>
      </c>
      <c r="D14" s="28">
        <v>118</v>
      </c>
      <c r="E14" s="28">
        <v>62</v>
      </c>
      <c r="F14" s="28">
        <v>0</v>
      </c>
      <c r="G14" s="28">
        <v>0</v>
      </c>
      <c r="H14" s="28">
        <f>SUM(B14:G14)</f>
        <v>459</v>
      </c>
      <c r="I14" s="30"/>
    </row>
    <row r="15" spans="1:9" x14ac:dyDescent="0.2">
      <c r="A15" s="28" t="s">
        <v>35</v>
      </c>
      <c r="B15" s="28">
        <v>0</v>
      </c>
      <c r="C15" s="28">
        <v>4</v>
      </c>
      <c r="D15" s="28">
        <v>8</v>
      </c>
      <c r="E15" s="28">
        <v>19</v>
      </c>
      <c r="F15" s="28">
        <v>30</v>
      </c>
      <c r="G15" s="28">
        <v>54</v>
      </c>
      <c r="H15" s="28">
        <f>SUM(B15:G15)</f>
        <v>115</v>
      </c>
      <c r="I15" s="30"/>
    </row>
    <row r="16" spans="1:9" ht="13.5" thickBot="1" x14ac:dyDescent="0.25">
      <c r="A16" s="28" t="s">
        <v>36</v>
      </c>
      <c r="B16" s="29">
        <f t="shared" ref="B16:G16" si="0">SUM(B12:B15)</f>
        <v>59</v>
      </c>
      <c r="C16" s="29">
        <f t="shared" si="0"/>
        <v>352</v>
      </c>
      <c r="D16" s="29">
        <f t="shared" si="0"/>
        <v>221</v>
      </c>
      <c r="E16" s="29">
        <f t="shared" si="0"/>
        <v>220</v>
      </c>
      <c r="F16" s="29">
        <f t="shared" si="0"/>
        <v>73</v>
      </c>
      <c r="G16" s="29">
        <f t="shared" si="0"/>
        <v>490</v>
      </c>
      <c r="H16" s="29">
        <f>SUM(B16:G16)</f>
        <v>1415</v>
      </c>
      <c r="I16" s="30"/>
    </row>
    <row r="17" spans="1:9" x14ac:dyDescent="0.2">
      <c r="A17" s="32" t="s">
        <v>37</v>
      </c>
      <c r="B17" s="32"/>
      <c r="C17" s="32"/>
      <c r="D17" s="32"/>
      <c r="E17" s="32"/>
      <c r="F17" s="32"/>
      <c r="G17" s="32"/>
      <c r="H17" s="32"/>
      <c r="I17" s="33"/>
    </row>
    <row r="18" spans="1:9" x14ac:dyDescent="0.2">
      <c r="A18" s="183" t="s">
        <v>38</v>
      </c>
      <c r="B18" s="28">
        <v>254</v>
      </c>
      <c r="C18" s="28">
        <v>1464</v>
      </c>
      <c r="D18" s="28">
        <v>1245</v>
      </c>
      <c r="E18" s="28">
        <v>1025</v>
      </c>
      <c r="F18" s="28">
        <v>387</v>
      </c>
      <c r="G18" s="28">
        <v>3003</v>
      </c>
      <c r="H18" s="28">
        <f>SUM(B18:G18)</f>
        <v>7378</v>
      </c>
      <c r="I18" s="27"/>
    </row>
    <row r="19" spans="1:9" x14ac:dyDescent="0.2">
      <c r="A19" s="28" t="s">
        <v>39</v>
      </c>
      <c r="B19" s="34">
        <f t="shared" ref="B19:G19" si="1">B18/$H$18</f>
        <v>3.44266738953646E-2</v>
      </c>
      <c r="C19" s="34">
        <f t="shared" si="1"/>
        <v>0.19842775820005421</v>
      </c>
      <c r="D19" s="34">
        <f t="shared" si="1"/>
        <v>0.16874491732176741</v>
      </c>
      <c r="E19" s="34">
        <f t="shared" si="1"/>
        <v>0.13892653835727839</v>
      </c>
      <c r="F19" s="34">
        <f t="shared" si="1"/>
        <v>5.245323936026023E-2</v>
      </c>
      <c r="G19" s="34">
        <f t="shared" si="1"/>
        <v>0.40702087286527516</v>
      </c>
      <c r="H19" s="35">
        <f>SUM(B19:G19)</f>
        <v>1</v>
      </c>
      <c r="I19" s="36"/>
    </row>
    <row r="20" spans="1:9" x14ac:dyDescent="0.2">
      <c r="A20" s="37"/>
      <c r="B20" s="38"/>
      <c r="C20" s="38"/>
      <c r="D20" s="38"/>
      <c r="E20" s="38"/>
      <c r="F20" s="38"/>
      <c r="G20" s="38"/>
      <c r="H20" s="38"/>
      <c r="I20" s="39"/>
    </row>
    <row r="21" spans="1:9" x14ac:dyDescent="0.2">
      <c r="A21" s="28" t="s">
        <v>40</v>
      </c>
      <c r="B21" s="40">
        <f t="shared" ref="B21:G21" si="2">B18/B8</f>
        <v>127</v>
      </c>
      <c r="C21" s="40">
        <f t="shared" si="2"/>
        <v>146.4</v>
      </c>
      <c r="D21" s="40">
        <f t="shared" si="2"/>
        <v>177.85714285714286</v>
      </c>
      <c r="E21" s="40">
        <f t="shared" si="2"/>
        <v>205</v>
      </c>
      <c r="F21" s="40">
        <f t="shared" si="2"/>
        <v>77.400000000000006</v>
      </c>
      <c r="G21" s="40">
        <f t="shared" si="2"/>
        <v>333.66666666666669</v>
      </c>
      <c r="H21" s="41">
        <f>SUM(B21:G21)</f>
        <v>1067.3238095238096</v>
      </c>
      <c r="I21" s="33"/>
    </row>
    <row r="22" spans="1:9" x14ac:dyDescent="0.2">
      <c r="A22" s="37" t="s">
        <v>41</v>
      </c>
      <c r="B22" s="42">
        <f t="shared" ref="B22:G22" si="3">B21/$H$21</f>
        <v>0.11898919415717102</v>
      </c>
      <c r="C22" s="42">
        <f t="shared" si="3"/>
        <v>0.13716549625677038</v>
      </c>
      <c r="D22" s="42">
        <f t="shared" si="3"/>
        <v>0.16663841026510454</v>
      </c>
      <c r="E22" s="42">
        <f t="shared" si="3"/>
        <v>0.19206917167102408</v>
      </c>
      <c r="F22" s="42">
        <f t="shared" si="3"/>
        <v>7.2517823840669585E-2</v>
      </c>
      <c r="G22" s="42">
        <f t="shared" si="3"/>
        <v>0.31261990380926036</v>
      </c>
      <c r="H22" s="42">
        <f>SUM(B22:G22)</f>
        <v>1</v>
      </c>
      <c r="I22" s="39"/>
    </row>
    <row r="23" spans="1:9" x14ac:dyDescent="0.2">
      <c r="A23" s="38" t="s">
        <v>42</v>
      </c>
      <c r="B23" s="43">
        <f t="shared" ref="B23:G23" si="4">$H$7*B19*$I$23</f>
        <v>622.05901328273239</v>
      </c>
      <c r="C23" s="43">
        <f t="shared" si="4"/>
        <v>3585.4110056925992</v>
      </c>
      <c r="D23" s="43">
        <f t="shared" si="4"/>
        <v>3049.0687855787473</v>
      </c>
      <c r="E23" s="43">
        <f t="shared" si="4"/>
        <v>2510.277514231499</v>
      </c>
      <c r="F23" s="43">
        <f t="shared" si="4"/>
        <v>947.78282732447815</v>
      </c>
      <c r="G23" s="43">
        <f t="shared" si="4"/>
        <v>7354.5008538899428</v>
      </c>
      <c r="H23" s="43">
        <f>SUM(B23:G23)</f>
        <v>18069.099999999999</v>
      </c>
      <c r="I23" s="39">
        <v>0.7</v>
      </c>
    </row>
    <row r="24" spans="1:9" x14ac:dyDescent="0.2">
      <c r="A24" s="28" t="s">
        <v>43</v>
      </c>
      <c r="B24" s="28"/>
      <c r="C24" s="28"/>
      <c r="D24" s="28"/>
      <c r="E24" s="28"/>
      <c r="F24" s="28"/>
      <c r="G24" s="28"/>
      <c r="H24" s="28"/>
      <c r="I24" s="39"/>
    </row>
    <row r="25" spans="1:9" x14ac:dyDescent="0.2">
      <c r="A25" s="28"/>
      <c r="B25" s="28"/>
      <c r="C25" s="28"/>
      <c r="D25" s="28"/>
      <c r="E25" s="28"/>
      <c r="F25" s="28"/>
      <c r="G25" s="28"/>
      <c r="H25" s="28"/>
      <c r="I25" s="39"/>
    </row>
    <row r="26" spans="1:9" x14ac:dyDescent="0.2">
      <c r="A26" s="41" t="s">
        <v>44</v>
      </c>
      <c r="B26" s="40">
        <f t="shared" ref="B26:G26" si="5">B16/B8</f>
        <v>29.5</v>
      </c>
      <c r="C26" s="40">
        <f t="shared" si="5"/>
        <v>35.200000000000003</v>
      </c>
      <c r="D26" s="40">
        <f t="shared" si="5"/>
        <v>31.571428571428573</v>
      </c>
      <c r="E26" s="40">
        <f t="shared" si="5"/>
        <v>44</v>
      </c>
      <c r="F26" s="40">
        <f t="shared" si="5"/>
        <v>14.6</v>
      </c>
      <c r="G26" s="40">
        <f t="shared" si="5"/>
        <v>54.444444444444443</v>
      </c>
      <c r="H26" s="40">
        <f>SUM(B26:G26)</f>
        <v>209.31587301587302</v>
      </c>
      <c r="I26" s="44"/>
    </row>
    <row r="27" spans="1:9" x14ac:dyDescent="0.2">
      <c r="A27" s="42" t="s">
        <v>41</v>
      </c>
      <c r="B27" s="42">
        <f t="shared" ref="B27:H27" si="6">B16/$H$16</f>
        <v>4.1696113074204948E-2</v>
      </c>
      <c r="C27" s="42">
        <f t="shared" si="6"/>
        <v>0.24876325088339224</v>
      </c>
      <c r="D27" s="42">
        <f t="shared" si="6"/>
        <v>0.15618374558303888</v>
      </c>
      <c r="E27" s="42">
        <f t="shared" si="6"/>
        <v>0.15547703180212014</v>
      </c>
      <c r="F27" s="42">
        <f t="shared" si="6"/>
        <v>5.1590106007067135E-2</v>
      </c>
      <c r="G27" s="42">
        <f t="shared" si="6"/>
        <v>0.3462897526501767</v>
      </c>
      <c r="H27" s="42">
        <f t="shared" si="6"/>
        <v>1</v>
      </c>
      <c r="I27" s="39"/>
    </row>
    <row r="28" spans="1:9" x14ac:dyDescent="0.2">
      <c r="A28" s="43" t="s">
        <v>45</v>
      </c>
      <c r="B28" s="43">
        <f>$H$7*$I$28*B16/H16</f>
        <v>215.26035335689048</v>
      </c>
      <c r="C28" s="43">
        <f>$H$7*$I$28*C16/H16</f>
        <v>1284.2651590106009</v>
      </c>
      <c r="D28" s="43">
        <f>$H$7*$I$28*D16/H16</f>
        <v>806.31420494699648</v>
      </c>
      <c r="E28" s="43">
        <f>$H$7*$I$28*E16/H16</f>
        <v>802.66572438162541</v>
      </c>
      <c r="F28" s="43">
        <f>$H$7*$I$28*F16/H16</f>
        <v>266.33908127208485</v>
      </c>
      <c r="G28" s="43">
        <f>$H$7*$I$28*G16/H16</f>
        <v>1787.7554770318022</v>
      </c>
      <c r="H28" s="43">
        <f>SUM(B28:G28)</f>
        <v>5162.6000000000004</v>
      </c>
      <c r="I28" s="39">
        <v>0.2</v>
      </c>
    </row>
    <row r="29" spans="1:9" x14ac:dyDescent="0.2">
      <c r="A29" s="45"/>
      <c r="B29" s="38"/>
      <c r="C29" s="38"/>
      <c r="D29" s="38"/>
      <c r="E29" s="38"/>
      <c r="F29" s="38"/>
      <c r="G29" s="38"/>
      <c r="H29" s="38"/>
      <c r="I29" s="39"/>
    </row>
    <row r="30" spans="1:9" x14ac:dyDescent="0.2">
      <c r="A30" s="37"/>
      <c r="B30" s="46">
        <v>4</v>
      </c>
      <c r="C30" s="46">
        <v>6</v>
      </c>
      <c r="D30" s="46">
        <v>7</v>
      </c>
      <c r="E30" s="46">
        <v>13</v>
      </c>
      <c r="F30" s="46">
        <v>14</v>
      </c>
      <c r="G30" s="46">
        <v>7</v>
      </c>
      <c r="H30" s="46">
        <f>SUM(B30:G30)</f>
        <v>51</v>
      </c>
      <c r="I30" s="36"/>
    </row>
    <row r="31" spans="1:9" x14ac:dyDescent="0.2">
      <c r="A31" s="40" t="s">
        <v>46</v>
      </c>
      <c r="B31" s="47">
        <f t="shared" ref="B31:G31" si="7">B30/$H$30</f>
        <v>7.8431372549019607E-2</v>
      </c>
      <c r="C31" s="47">
        <f t="shared" si="7"/>
        <v>0.11764705882352941</v>
      </c>
      <c r="D31" s="47">
        <f t="shared" si="7"/>
        <v>0.13725490196078433</v>
      </c>
      <c r="E31" s="47">
        <f t="shared" si="7"/>
        <v>0.25490196078431371</v>
      </c>
      <c r="F31" s="47">
        <f t="shared" si="7"/>
        <v>0.27450980392156865</v>
      </c>
      <c r="G31" s="47">
        <f t="shared" si="7"/>
        <v>0.13725490196078433</v>
      </c>
      <c r="H31" s="48">
        <f>SUM(B31:G31)</f>
        <v>1</v>
      </c>
      <c r="I31" s="36"/>
    </row>
    <row r="32" spans="1:9" x14ac:dyDescent="0.2">
      <c r="A32" s="49" t="s">
        <v>47</v>
      </c>
      <c r="B32" s="49">
        <f t="shared" ref="B32:G32" si="8">$H$7*$I$32*B31</f>
        <v>202.45490196078433</v>
      </c>
      <c r="C32" s="49">
        <f t="shared" si="8"/>
        <v>303.68235294117648</v>
      </c>
      <c r="D32" s="49">
        <f t="shared" si="8"/>
        <v>354.29607843137262</v>
      </c>
      <c r="E32" s="49">
        <f t="shared" si="8"/>
        <v>657.97843137254904</v>
      </c>
      <c r="F32" s="49">
        <f t="shared" si="8"/>
        <v>708.59215686274524</v>
      </c>
      <c r="G32" s="49">
        <f t="shared" si="8"/>
        <v>354.29607843137262</v>
      </c>
      <c r="H32" s="49">
        <f>SUM(B32:G32)</f>
        <v>2581.3000000000002</v>
      </c>
      <c r="I32" s="36">
        <v>0.1</v>
      </c>
    </row>
    <row r="33" spans="1:9" ht="13.5" thickBot="1" x14ac:dyDescent="0.25">
      <c r="A33" s="50"/>
      <c r="B33" s="51"/>
      <c r="C33" s="51"/>
      <c r="D33" s="51"/>
      <c r="E33" s="51"/>
      <c r="F33" s="51"/>
      <c r="G33" s="51"/>
      <c r="H33" s="51"/>
      <c r="I33" s="51"/>
    </row>
    <row r="34" spans="1:9" x14ac:dyDescent="0.2">
      <c r="A34" s="52" t="s">
        <v>29</v>
      </c>
      <c r="B34" s="53">
        <f t="shared" ref="B34:H34" si="9">B23+B28+B32</f>
        <v>1039.7742686004071</v>
      </c>
      <c r="C34" s="53">
        <f t="shared" si="9"/>
        <v>5173.3585176443767</v>
      </c>
      <c r="D34" s="53">
        <f>D23+D28+D32</f>
        <v>4209.6790689571162</v>
      </c>
      <c r="E34" s="53">
        <f t="shared" si="9"/>
        <v>3970.9216699856734</v>
      </c>
      <c r="F34" s="53">
        <f t="shared" si="9"/>
        <v>1922.7140654593084</v>
      </c>
      <c r="G34" s="53">
        <f t="shared" si="9"/>
        <v>9496.5524093531185</v>
      </c>
      <c r="H34" s="53">
        <f t="shared" si="9"/>
        <v>25812.999999999996</v>
      </c>
      <c r="I34" s="54"/>
    </row>
    <row r="35" spans="1:9" ht="13.5" thickBot="1" x14ac:dyDescent="0.25">
      <c r="A35" s="55" t="s">
        <v>48</v>
      </c>
      <c r="B35" s="56">
        <f t="shared" ref="B35:H35" si="10">B5</f>
        <v>1300</v>
      </c>
      <c r="C35" s="56">
        <f t="shared" si="10"/>
        <v>1300</v>
      </c>
      <c r="D35" s="56">
        <f t="shared" si="10"/>
        <v>1300</v>
      </c>
      <c r="E35" s="56">
        <f t="shared" si="10"/>
        <v>1300</v>
      </c>
      <c r="F35" s="56">
        <f t="shared" si="10"/>
        <v>1300</v>
      </c>
      <c r="G35" s="56">
        <f t="shared" si="10"/>
        <v>1300</v>
      </c>
      <c r="H35" s="56">
        <f t="shared" si="10"/>
        <v>7800</v>
      </c>
      <c r="I35" s="57"/>
    </row>
    <row r="36" spans="1:9" ht="13.5" thickBot="1" x14ac:dyDescent="0.25">
      <c r="A36" s="58" t="s">
        <v>49</v>
      </c>
      <c r="B36" s="59">
        <f t="shared" ref="B36:H36" si="11">SUM(B34:B35)</f>
        <v>2339.7742686004071</v>
      </c>
      <c r="C36" s="59">
        <f t="shared" si="11"/>
        <v>6473.3585176443767</v>
      </c>
      <c r="D36" s="60">
        <f>SUM(D34:D35)</f>
        <v>5509.6790689571162</v>
      </c>
      <c r="E36" s="59">
        <f t="shared" si="11"/>
        <v>5270.9216699856734</v>
      </c>
      <c r="F36" s="59">
        <f t="shared" si="11"/>
        <v>3222.7140654593086</v>
      </c>
      <c r="G36" s="59">
        <f t="shared" si="11"/>
        <v>10796.552409353118</v>
      </c>
      <c r="H36" s="59">
        <f t="shared" si="11"/>
        <v>33613</v>
      </c>
      <c r="I36" s="59">
        <f>H6</f>
        <v>2000</v>
      </c>
    </row>
    <row r="37" spans="1:9" ht="16.5" thickBot="1" x14ac:dyDescent="0.25">
      <c r="A37" s="61" t="s">
        <v>50</v>
      </c>
      <c r="B37" s="62">
        <f t="shared" ref="B37:G37" si="12">B36/29*14</f>
        <v>1129.5461986346793</v>
      </c>
      <c r="C37" s="62">
        <f t="shared" si="12"/>
        <v>3125.06962920763</v>
      </c>
      <c r="D37" s="63">
        <f t="shared" si="12"/>
        <v>2659.8450677724009</v>
      </c>
      <c r="E37" s="62">
        <f t="shared" si="12"/>
        <v>2544.5828751654976</v>
      </c>
      <c r="F37" s="62">
        <f t="shared" si="12"/>
        <v>1555.7929971182868</v>
      </c>
      <c r="G37" s="62">
        <f t="shared" si="12"/>
        <v>5212.1287493428845</v>
      </c>
      <c r="H37" s="62">
        <f>SUM(B37:G37)</f>
        <v>16226.965517241379</v>
      </c>
      <c r="I37" s="62">
        <f>I36/29*14</f>
        <v>965.51724137931046</v>
      </c>
    </row>
    <row r="38" spans="1:9" ht="16.5" thickBot="1" x14ac:dyDescent="0.25">
      <c r="A38" s="64" t="s">
        <v>51</v>
      </c>
      <c r="B38" s="65">
        <f t="shared" ref="B38:G38" si="13">B36/29*15</f>
        <v>1210.2280699657279</v>
      </c>
      <c r="C38" s="65">
        <f t="shared" si="13"/>
        <v>3348.2888884367467</v>
      </c>
      <c r="D38" s="66">
        <f t="shared" si="13"/>
        <v>2849.8340011847149</v>
      </c>
      <c r="E38" s="65">
        <f t="shared" si="13"/>
        <v>2726.3387948201757</v>
      </c>
      <c r="F38" s="65">
        <f t="shared" si="13"/>
        <v>1666.9210683410215</v>
      </c>
      <c r="G38" s="65">
        <f t="shared" si="13"/>
        <v>5584.423660010234</v>
      </c>
      <c r="H38" s="65">
        <f>SUM(B38:G38)</f>
        <v>17386.034482758623</v>
      </c>
      <c r="I38" s="65">
        <f>I36/29*15</f>
        <v>1034.4827586206898</v>
      </c>
    </row>
    <row r="39" spans="1:9" x14ac:dyDescent="0.2">
      <c r="I39" s="239"/>
    </row>
    <row r="42" spans="1:9" x14ac:dyDescent="0.2">
      <c r="B42" s="182"/>
    </row>
    <row r="43" spans="1:9" x14ac:dyDescent="0.2">
      <c r="B43" s="182"/>
    </row>
  </sheetData>
  <mergeCells count="1">
    <mergeCell ref="A1:H1"/>
  </mergeCells>
  <conditionalFormatting sqref="I6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K18"/>
  <sheetViews>
    <sheetView zoomScale="75" zoomScaleNormal="75" zoomScaleSheetLayoutView="100" workbookViewId="0">
      <selection activeCell="G9" sqref="G9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14.28515625" style="70" bestFit="1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91</v>
      </c>
      <c r="C1" s="245"/>
      <c r="D1" s="68"/>
      <c r="E1" s="68"/>
      <c r="F1" s="68"/>
      <c r="G1" s="68"/>
      <c r="H1" s="68"/>
      <c r="I1" s="69" t="s">
        <v>58</v>
      </c>
      <c r="J1" s="69" t="s">
        <v>60</v>
      </c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51" customHeight="1" x14ac:dyDescent="0.2">
      <c r="A4" s="84"/>
      <c r="B4" s="85" t="s">
        <v>56</v>
      </c>
      <c r="C4" s="86"/>
      <c r="D4" s="84"/>
      <c r="E4" s="87"/>
      <c r="F4" s="87"/>
      <c r="G4" s="88"/>
      <c r="H4" s="88"/>
      <c r="I4" s="88"/>
      <c r="J4" s="88"/>
      <c r="K4" s="76"/>
    </row>
    <row r="5" spans="1:11" s="89" customFormat="1" ht="51" customHeight="1" x14ac:dyDescent="0.2">
      <c r="A5" s="84"/>
      <c r="B5" s="123" t="s">
        <v>52</v>
      </c>
      <c r="C5" s="116"/>
      <c r="D5" s="90"/>
      <c r="E5" s="117"/>
      <c r="F5" s="78"/>
      <c r="G5" s="98"/>
      <c r="H5" s="88"/>
      <c r="I5" s="88"/>
      <c r="J5" s="88"/>
      <c r="K5" s="76"/>
    </row>
    <row r="6" spans="1:11" s="97" customFormat="1" ht="57" customHeight="1" x14ac:dyDescent="0.2">
      <c r="A6" s="90"/>
      <c r="B6" s="119"/>
      <c r="C6" s="119"/>
      <c r="D6" s="90"/>
      <c r="E6" s="117"/>
      <c r="F6" s="78"/>
      <c r="G6" s="120"/>
      <c r="H6" s="94">
        <f t="shared" ref="H6:H14" si="0">SUM(F6*G6)</f>
        <v>0</v>
      </c>
      <c r="I6" s="95"/>
      <c r="J6" s="96">
        <f t="shared" ref="J6:J14" si="1">SUM(H6:I6)</f>
        <v>0</v>
      </c>
      <c r="K6" s="76"/>
    </row>
    <row r="7" spans="1:11" s="97" customFormat="1" ht="60" x14ac:dyDescent="0.2">
      <c r="A7" s="90"/>
      <c r="B7" s="123" t="s">
        <v>61</v>
      </c>
      <c r="C7" s="119"/>
      <c r="D7" s="90"/>
      <c r="E7" s="117"/>
      <c r="F7" s="78"/>
      <c r="G7" s="120"/>
      <c r="H7" s="94"/>
      <c r="I7" s="95"/>
      <c r="J7" s="96"/>
      <c r="K7" s="76"/>
    </row>
    <row r="8" spans="1:11" s="97" customFormat="1" ht="57" customHeight="1" x14ac:dyDescent="0.2">
      <c r="A8" s="90"/>
      <c r="B8" s="119"/>
      <c r="C8" s="116"/>
      <c r="D8" s="90"/>
      <c r="E8" s="117"/>
      <c r="F8" s="78"/>
      <c r="G8" s="120"/>
      <c r="H8" s="94">
        <f t="shared" si="0"/>
        <v>0</v>
      </c>
      <c r="I8" s="95"/>
      <c r="J8" s="96">
        <f t="shared" si="1"/>
        <v>0</v>
      </c>
      <c r="K8" s="76"/>
    </row>
    <row r="9" spans="1:11" s="97" customFormat="1" ht="57" customHeight="1" x14ac:dyDescent="0.2">
      <c r="A9" s="90"/>
      <c r="B9" s="119"/>
      <c r="C9" s="116"/>
      <c r="D9" s="90"/>
      <c r="E9" s="90"/>
      <c r="F9" s="78"/>
      <c r="G9" s="120"/>
      <c r="H9" s="94">
        <f t="shared" si="0"/>
        <v>0</v>
      </c>
      <c r="I9" s="95"/>
      <c r="J9" s="96">
        <f t="shared" si="1"/>
        <v>0</v>
      </c>
      <c r="K9" s="76"/>
    </row>
    <row r="10" spans="1:11" s="97" customFormat="1" ht="57" customHeight="1" x14ac:dyDescent="0.2">
      <c r="A10" s="90"/>
      <c r="B10" s="119"/>
      <c r="C10" s="121"/>
      <c r="D10" s="90"/>
      <c r="E10" s="122"/>
      <c r="F10" s="78"/>
      <c r="G10" s="120"/>
      <c r="H10" s="94">
        <f t="shared" si="0"/>
        <v>0</v>
      </c>
      <c r="I10" s="95"/>
      <c r="J10" s="96">
        <f t="shared" si="1"/>
        <v>0</v>
      </c>
      <c r="K10" s="76"/>
    </row>
    <row r="11" spans="1:11" s="97" customFormat="1" ht="57" customHeight="1" x14ac:dyDescent="0.2">
      <c r="A11" s="90"/>
      <c r="B11" s="123" t="s">
        <v>53</v>
      </c>
      <c r="C11" s="116"/>
      <c r="D11" s="90"/>
      <c r="E11" s="117"/>
      <c r="F11" s="78"/>
      <c r="G11" s="120"/>
      <c r="H11" s="94"/>
      <c r="I11" s="95"/>
      <c r="J11" s="96">
        <f t="shared" si="1"/>
        <v>0</v>
      </c>
      <c r="K11" s="76"/>
    </row>
    <row r="12" spans="1:11" s="97" customFormat="1" ht="57" customHeight="1" x14ac:dyDescent="0.2">
      <c r="A12" s="90"/>
      <c r="B12" s="119"/>
      <c r="C12" s="116"/>
      <c r="D12" s="90"/>
      <c r="E12" s="117"/>
      <c r="F12" s="78"/>
      <c r="G12" s="120"/>
      <c r="H12" s="94">
        <f t="shared" si="0"/>
        <v>0</v>
      </c>
      <c r="I12" s="95"/>
      <c r="J12" s="96">
        <f t="shared" si="1"/>
        <v>0</v>
      </c>
      <c r="K12" s="76"/>
    </row>
    <row r="13" spans="1:11" s="97" customFormat="1" ht="57" customHeight="1" x14ac:dyDescent="0.2">
      <c r="A13" s="90"/>
      <c r="B13" s="123" t="s">
        <v>54</v>
      </c>
      <c r="C13" s="121"/>
      <c r="D13" s="90"/>
      <c r="E13" s="117"/>
      <c r="F13" s="78"/>
      <c r="G13" s="120"/>
      <c r="H13" s="94"/>
      <c r="I13" s="95"/>
      <c r="J13" s="96">
        <f t="shared" si="1"/>
        <v>0</v>
      </c>
      <c r="K13" s="76"/>
    </row>
    <row r="14" spans="1:11" s="97" customFormat="1" ht="57" customHeight="1" x14ac:dyDescent="0.2">
      <c r="A14" s="90"/>
      <c r="B14" s="119"/>
      <c r="C14" s="119"/>
      <c r="D14" s="90"/>
      <c r="E14" s="117"/>
      <c r="F14" s="78"/>
      <c r="G14" s="120"/>
      <c r="H14" s="94">
        <f t="shared" si="0"/>
        <v>0</v>
      </c>
      <c r="I14" s="95"/>
      <c r="J14" s="96">
        <f t="shared" si="1"/>
        <v>0</v>
      </c>
      <c r="K14" s="76"/>
    </row>
    <row r="15" spans="1:11" ht="15" x14ac:dyDescent="0.2">
      <c r="A15" s="84"/>
      <c r="B15" s="99" t="s">
        <v>12</v>
      </c>
      <c r="C15" s="100"/>
      <c r="D15" s="101"/>
      <c r="E15" s="87"/>
      <c r="F15" s="102"/>
      <c r="G15" s="103"/>
      <c r="H15" s="104">
        <f>SUM(H6:H14)</f>
        <v>0</v>
      </c>
      <c r="I15" s="104">
        <f>SUM(I6:I14)</f>
        <v>0</v>
      </c>
      <c r="J15" s="105">
        <f>SUM(J6:J14)</f>
        <v>0</v>
      </c>
      <c r="K15" s="76"/>
    </row>
    <row r="16" spans="1:11" x14ac:dyDescent="0.2">
      <c r="H16" s="113"/>
      <c r="J16" s="113"/>
    </row>
    <row r="17" spans="8:10" x14ac:dyDescent="0.2">
      <c r="H17" s="113"/>
      <c r="J17" s="113"/>
    </row>
    <row r="18" spans="8:10" x14ac:dyDescent="0.2">
      <c r="H18" s="113"/>
      <c r="J18" s="113"/>
    </row>
  </sheetData>
  <sheetProtection selectLockedCells="1"/>
  <mergeCells count="1">
    <mergeCell ref="B1:C1"/>
  </mergeCells>
  <phoneticPr fontId="3" type="noConversion"/>
  <dataValidations count="5">
    <dataValidation showInputMessage="1" showErrorMessage="1" sqref="G1 K6:K15" xr:uid="{00000000-0002-0000-0100-000000000000}"/>
    <dataValidation type="list" showInputMessage="1" showErrorMessage="1" sqref="E15:E65536 E2:E4" xr:uid="{00000000-0002-0000-0100-000001000000}">
      <formula1>"1, 2, 3, 4, 5, 6, 7, 8"</formula1>
    </dataValidation>
    <dataValidation type="list" showInputMessage="1" showErrorMessage="1" sqref="E5:E14" xr:uid="{00000000-0002-0000-0100-000002000000}">
      <formula1>"1, 2, 3, 4, 5, 6, 7, 8, 9"</formula1>
    </dataValidation>
    <dataValidation type="decimal" allowBlank="1" showInputMessage="1" showErrorMessage="1" error="Bitte tragen Sie hier eine Zahl ein!!!" sqref="I6:I14" xr:uid="{00000000-0002-0000-0100-000003000000}">
      <formula1>0</formula1>
      <formula2>2000</formula2>
    </dataValidation>
    <dataValidation type="list" showInputMessage="1" showErrorMessage="1" error="Diese Eingabe ist nicht möglich!" sqref="D2:D65536" xr:uid="{00000000-0002-0000-0100-000004000000}">
      <formula1>"J, N"</formula1>
    </dataValidation>
  </dataValidations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">
    <pageSetUpPr fitToPage="1"/>
  </sheetPr>
  <dimension ref="A1:K17"/>
  <sheetViews>
    <sheetView zoomScale="75" zoomScaleNormal="75" zoomScaleSheetLayoutView="100" workbookViewId="0">
      <selection activeCell="B11" sqref="B11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14.28515625" style="70" bestFit="1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91</v>
      </c>
      <c r="C1" s="245"/>
      <c r="D1" s="68"/>
      <c r="E1" s="68"/>
      <c r="F1" s="68"/>
      <c r="G1" s="68"/>
      <c r="H1" s="68"/>
      <c r="I1" s="69" t="s">
        <v>58</v>
      </c>
      <c r="J1" s="69" t="s">
        <v>60</v>
      </c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51" customHeight="1" x14ac:dyDescent="0.2">
      <c r="A4" s="84"/>
      <c r="B4" s="85" t="s">
        <v>14</v>
      </c>
      <c r="C4" s="86"/>
      <c r="D4" s="84"/>
      <c r="E4" s="87"/>
      <c r="F4" s="87"/>
      <c r="G4" s="88"/>
      <c r="H4" s="88"/>
      <c r="I4" s="88"/>
      <c r="J4" s="88"/>
      <c r="K4" s="76"/>
    </row>
    <row r="5" spans="1:11" s="89" customFormat="1" ht="60" x14ac:dyDescent="0.2">
      <c r="A5" s="84"/>
      <c r="B5" s="123" t="s">
        <v>62</v>
      </c>
      <c r="C5" s="116"/>
      <c r="D5" s="90"/>
      <c r="E5" s="117"/>
      <c r="F5" s="78"/>
      <c r="G5" s="98"/>
      <c r="H5" s="88"/>
      <c r="I5" s="88"/>
      <c r="J5" s="88"/>
      <c r="K5" s="76"/>
    </row>
    <row r="6" spans="1:11" s="97" customFormat="1" ht="57" customHeight="1" x14ac:dyDescent="0.2">
      <c r="A6" s="90"/>
      <c r="B6" s="126"/>
      <c r="C6" s="127"/>
      <c r="D6" s="90"/>
      <c r="E6" s="117"/>
      <c r="F6" s="84"/>
      <c r="G6" s="128"/>
      <c r="H6" s="94">
        <f t="shared" ref="H6:H10" si="0">SUM(F6*G6)</f>
        <v>0</v>
      </c>
      <c r="I6" s="95"/>
      <c r="J6" s="96">
        <f t="shared" ref="J6:J10" si="1">SUM(H6:I6)</f>
        <v>0</v>
      </c>
      <c r="K6" s="76"/>
    </row>
    <row r="7" spans="1:11" s="97" customFormat="1" ht="57" customHeight="1" x14ac:dyDescent="0.2">
      <c r="A7" s="84"/>
      <c r="B7" s="123" t="s">
        <v>63</v>
      </c>
      <c r="C7" s="129"/>
      <c r="D7" s="84"/>
      <c r="E7" s="87"/>
      <c r="F7" s="87"/>
      <c r="G7" s="130"/>
      <c r="I7" s="95"/>
      <c r="J7" s="96"/>
      <c r="K7" s="76"/>
    </row>
    <row r="8" spans="1:11" s="97" customFormat="1" ht="57" customHeight="1" x14ac:dyDescent="0.2">
      <c r="A8" s="90"/>
      <c r="B8" s="131"/>
      <c r="C8" s="132"/>
      <c r="D8" s="90"/>
      <c r="E8" s="117"/>
      <c r="F8" s="84"/>
      <c r="G8" s="128"/>
      <c r="H8" s="94">
        <f t="shared" si="0"/>
        <v>0</v>
      </c>
      <c r="I8" s="95"/>
      <c r="J8" s="96">
        <f t="shared" si="1"/>
        <v>0</v>
      </c>
      <c r="K8" s="76"/>
    </row>
    <row r="9" spans="1:11" s="97" customFormat="1" ht="57" customHeight="1" x14ac:dyDescent="0.2">
      <c r="A9" s="90"/>
      <c r="B9" s="123" t="s">
        <v>57</v>
      </c>
      <c r="C9" s="133"/>
      <c r="D9" s="134"/>
      <c r="E9" s="135"/>
      <c r="F9" s="136"/>
      <c r="G9" s="137"/>
      <c r="H9" s="94"/>
      <c r="I9" s="95"/>
      <c r="J9" s="96"/>
      <c r="K9" s="76"/>
    </row>
    <row r="10" spans="1:11" s="97" customFormat="1" ht="57" customHeight="1" x14ac:dyDescent="0.2">
      <c r="A10" s="90"/>
      <c r="B10" s="138"/>
      <c r="C10" s="139"/>
      <c r="D10" s="90"/>
      <c r="E10" s="117"/>
      <c r="F10" s="87"/>
      <c r="G10" s="140"/>
      <c r="H10" s="94">
        <f t="shared" si="0"/>
        <v>0</v>
      </c>
      <c r="I10" s="95"/>
      <c r="J10" s="96">
        <f t="shared" si="1"/>
        <v>0</v>
      </c>
      <c r="K10" s="76"/>
    </row>
    <row r="11" spans="1:11" s="97" customFormat="1" ht="57" customHeight="1" x14ac:dyDescent="0.2">
      <c r="A11" s="90"/>
      <c r="B11" s="119"/>
      <c r="C11" s="116"/>
      <c r="D11" s="90"/>
      <c r="E11" s="117"/>
      <c r="F11" s="78"/>
      <c r="G11" s="120"/>
      <c r="H11" s="94"/>
      <c r="I11" s="95"/>
      <c r="J11" s="96"/>
      <c r="K11" s="76"/>
    </row>
    <row r="12" spans="1:11" s="97" customFormat="1" ht="57" customHeight="1" x14ac:dyDescent="0.2">
      <c r="A12" s="90"/>
      <c r="B12" s="118"/>
      <c r="C12" s="121"/>
      <c r="D12" s="90"/>
      <c r="E12" s="117"/>
      <c r="F12" s="78"/>
      <c r="G12" s="120"/>
      <c r="H12" s="94"/>
      <c r="I12" s="95"/>
      <c r="J12" s="96"/>
      <c r="K12" s="76"/>
    </row>
    <row r="13" spans="1:11" s="97" customFormat="1" ht="57" customHeight="1" x14ac:dyDescent="0.2">
      <c r="A13" s="90"/>
      <c r="B13" s="119"/>
      <c r="C13" s="119"/>
      <c r="D13" s="90"/>
      <c r="E13" s="117"/>
      <c r="F13" s="78"/>
      <c r="G13" s="120"/>
      <c r="H13" s="94"/>
      <c r="I13" s="95"/>
      <c r="J13" s="96"/>
      <c r="K13" s="76"/>
    </row>
    <row r="14" spans="1:11" ht="15" x14ac:dyDescent="0.2">
      <c r="A14" s="84"/>
      <c r="B14" s="99" t="s">
        <v>12</v>
      </c>
      <c r="C14" s="100"/>
      <c r="D14" s="101"/>
      <c r="E14" s="87"/>
      <c r="F14" s="102"/>
      <c r="G14" s="103"/>
      <c r="H14" s="104">
        <f>SUM(H6:H13)</f>
        <v>0</v>
      </c>
      <c r="I14" s="104">
        <f>SUM(I6:I13)</f>
        <v>0</v>
      </c>
      <c r="J14" s="105">
        <f>SUM(J6:J13)</f>
        <v>0</v>
      </c>
      <c r="K14" s="76"/>
    </row>
    <row r="15" spans="1:11" x14ac:dyDescent="0.2">
      <c r="H15" s="113"/>
      <c r="J15" s="113"/>
    </row>
    <row r="16" spans="1:11" x14ac:dyDescent="0.2">
      <c r="H16" s="113"/>
      <c r="J16" s="113"/>
    </row>
    <row r="17" spans="8:10" x14ac:dyDescent="0.2">
      <c r="H17" s="113"/>
      <c r="J17" s="113"/>
    </row>
  </sheetData>
  <sheetProtection selectLockedCells="1"/>
  <dataConsolidate/>
  <mergeCells count="1">
    <mergeCell ref="B1:C1"/>
  </mergeCells>
  <phoneticPr fontId="3" type="noConversion"/>
  <dataValidations count="5">
    <dataValidation type="list" showInputMessage="1" showErrorMessage="1" sqref="E14:E65536 E2:E4 E7 E9:E10" xr:uid="{00000000-0002-0000-0200-000000000000}">
      <formula1>"1, 2, 3, 4, 5, 6, 7, 8"</formula1>
    </dataValidation>
    <dataValidation showInputMessage="1" showErrorMessage="1" sqref="G1 K6:K14" xr:uid="{00000000-0002-0000-0200-000001000000}"/>
    <dataValidation type="list" showInputMessage="1" showErrorMessage="1" sqref="E11:E13 E5:E6 E8" xr:uid="{00000000-0002-0000-0200-000002000000}">
      <formula1>"1, 2, 3, 4, 5, 6, 7, 8, 9"</formula1>
    </dataValidation>
    <dataValidation type="list" showInputMessage="1" showErrorMessage="1" error="Diese Eingabe ist nicht möglich!" sqref="D2:D65536" xr:uid="{00000000-0002-0000-0200-000003000000}">
      <formula1>"J, N"</formula1>
    </dataValidation>
    <dataValidation type="decimal" allowBlank="1" showInputMessage="1" showErrorMessage="1" error="Bitte tragen Sie hier eine Zahl ein!!!" sqref="I6:I13" xr:uid="{00000000-0002-0000-0200-000004000000}">
      <formula1>0</formula1>
      <formula2>2000</formula2>
    </dataValidation>
  </dataValidations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3">
    <pageSetUpPr fitToPage="1"/>
  </sheetPr>
  <dimension ref="A1:K17"/>
  <sheetViews>
    <sheetView zoomScale="75" zoomScaleNormal="75" zoomScaleSheetLayoutView="100" workbookViewId="0">
      <selection activeCell="L7" sqref="L7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14.28515625" style="70" bestFit="1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91</v>
      </c>
      <c r="C1" s="245"/>
      <c r="D1" s="68"/>
      <c r="E1" s="68"/>
      <c r="F1" s="68"/>
      <c r="G1" s="68"/>
      <c r="H1" s="68"/>
      <c r="I1" s="69" t="s">
        <v>58</v>
      </c>
      <c r="J1" s="69" t="s">
        <v>60</v>
      </c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51" customHeight="1" x14ac:dyDescent="0.2">
      <c r="A4" s="84"/>
      <c r="B4" s="85" t="s">
        <v>8</v>
      </c>
      <c r="C4" s="86"/>
      <c r="D4" s="84"/>
      <c r="E4" s="87"/>
      <c r="F4" s="87"/>
      <c r="G4" s="88"/>
      <c r="H4" s="88"/>
      <c r="I4" s="88"/>
      <c r="J4" s="88"/>
      <c r="K4" s="76"/>
    </row>
    <row r="5" spans="1:11" s="89" customFormat="1" ht="57" customHeight="1" x14ac:dyDescent="0.2">
      <c r="A5" s="90"/>
      <c r="B5" s="141"/>
      <c r="C5" s="142"/>
      <c r="D5" s="90"/>
      <c r="E5" s="117"/>
      <c r="F5" s="84"/>
      <c r="G5" s="128"/>
      <c r="H5" s="94"/>
      <c r="I5" s="88"/>
      <c r="J5" s="96">
        <f t="shared" ref="J5:J7" si="0">SUM(H5:I5)</f>
        <v>0</v>
      </c>
      <c r="K5" s="76"/>
    </row>
    <row r="6" spans="1:11" s="97" customFormat="1" ht="57" customHeight="1" x14ac:dyDescent="0.2">
      <c r="A6" s="90"/>
      <c r="B6" s="92"/>
      <c r="C6" s="115"/>
      <c r="D6" s="143"/>
      <c r="E6" s="122"/>
      <c r="F6" s="84"/>
      <c r="G6" s="128"/>
      <c r="H6" s="94"/>
      <c r="I6" s="95"/>
      <c r="J6" s="96">
        <f t="shared" si="0"/>
        <v>0</v>
      </c>
      <c r="K6" s="76"/>
    </row>
    <row r="7" spans="1:11" s="97" customFormat="1" ht="57" customHeight="1" x14ac:dyDescent="0.2">
      <c r="A7" s="90"/>
      <c r="B7" s="92"/>
      <c r="C7" s="144"/>
      <c r="D7" s="90"/>
      <c r="E7" s="117"/>
      <c r="F7" s="84"/>
      <c r="G7" s="128"/>
      <c r="H7" s="94"/>
      <c r="I7" s="95"/>
      <c r="J7" s="96">
        <f t="shared" si="0"/>
        <v>0</v>
      </c>
      <c r="K7" s="76"/>
    </row>
    <row r="8" spans="1:11" s="97" customFormat="1" ht="57" customHeight="1" x14ac:dyDescent="0.2">
      <c r="A8" s="90"/>
      <c r="B8" s="131"/>
      <c r="C8" s="132"/>
      <c r="D8" s="90"/>
      <c r="E8" s="117"/>
      <c r="F8" s="84"/>
      <c r="G8" s="128"/>
      <c r="H8" s="94"/>
      <c r="I8" s="95"/>
      <c r="J8" s="96"/>
      <c r="K8" s="76"/>
    </row>
    <row r="9" spans="1:11" s="97" customFormat="1" ht="57" customHeight="1" x14ac:dyDescent="0.2">
      <c r="A9" s="90"/>
      <c r="B9" s="118"/>
      <c r="C9" s="133"/>
      <c r="D9" s="134"/>
      <c r="E9" s="135"/>
      <c r="F9" s="136"/>
      <c r="G9" s="137"/>
      <c r="H9" s="94"/>
      <c r="I9" s="95"/>
      <c r="J9" s="96"/>
      <c r="K9" s="76"/>
    </row>
    <row r="10" spans="1:11" s="97" customFormat="1" ht="57" customHeight="1" x14ac:dyDescent="0.2">
      <c r="A10" s="90"/>
      <c r="B10" s="138"/>
      <c r="C10" s="139"/>
      <c r="D10" s="90"/>
      <c r="E10" s="117"/>
      <c r="F10" s="87"/>
      <c r="G10" s="140"/>
      <c r="H10" s="94"/>
      <c r="I10" s="95"/>
      <c r="J10" s="96"/>
      <c r="K10" s="76"/>
    </row>
    <row r="11" spans="1:11" s="97" customFormat="1" ht="57" customHeight="1" x14ac:dyDescent="0.2">
      <c r="A11" s="90"/>
      <c r="B11" s="119"/>
      <c r="C11" s="116"/>
      <c r="D11" s="90"/>
      <c r="E11" s="117"/>
      <c r="F11" s="78"/>
      <c r="G11" s="120"/>
      <c r="H11" s="94"/>
      <c r="I11" s="95"/>
      <c r="J11" s="96"/>
      <c r="K11" s="76"/>
    </row>
    <row r="12" spans="1:11" s="97" customFormat="1" ht="57" customHeight="1" x14ac:dyDescent="0.2">
      <c r="A12" s="90"/>
      <c r="B12" s="118"/>
      <c r="C12" s="121"/>
      <c r="D12" s="90"/>
      <c r="E12" s="117"/>
      <c r="F12" s="78"/>
      <c r="G12" s="120"/>
      <c r="H12" s="94"/>
      <c r="I12" s="95"/>
      <c r="J12" s="96"/>
      <c r="K12" s="76"/>
    </row>
    <row r="13" spans="1:11" s="97" customFormat="1" ht="57" customHeight="1" x14ac:dyDescent="0.2">
      <c r="A13" s="90"/>
      <c r="B13" s="119"/>
      <c r="C13" s="119"/>
      <c r="D13" s="90"/>
      <c r="E13" s="117"/>
      <c r="F13" s="78"/>
      <c r="G13" s="120"/>
      <c r="H13" s="94"/>
      <c r="I13" s="95"/>
      <c r="J13" s="96"/>
      <c r="K13" s="76"/>
    </row>
    <row r="14" spans="1:11" ht="15" x14ac:dyDescent="0.2">
      <c r="A14" s="84"/>
      <c r="B14" s="99" t="s">
        <v>12</v>
      </c>
      <c r="C14" s="100"/>
      <c r="D14" s="101"/>
      <c r="E14" s="87"/>
      <c r="F14" s="102"/>
      <c r="G14" s="103"/>
      <c r="H14" s="104">
        <f>SUM(H5:H13)</f>
        <v>0</v>
      </c>
      <c r="I14" s="104">
        <f>SUM(I5:I13)</f>
        <v>0</v>
      </c>
      <c r="J14" s="105">
        <f>SUM(J5:J13)</f>
        <v>0</v>
      </c>
      <c r="K14" s="76"/>
    </row>
    <row r="15" spans="1:11" x14ac:dyDescent="0.2">
      <c r="H15" s="113"/>
      <c r="J15" s="113"/>
    </row>
    <row r="16" spans="1:11" x14ac:dyDescent="0.2">
      <c r="H16" s="113"/>
      <c r="J16" s="113"/>
    </row>
    <row r="17" spans="8:10" x14ac:dyDescent="0.2">
      <c r="H17" s="113"/>
      <c r="J17" s="113"/>
    </row>
  </sheetData>
  <sheetProtection selectLockedCells="1"/>
  <mergeCells count="1">
    <mergeCell ref="B1:C1"/>
  </mergeCells>
  <phoneticPr fontId="3" type="noConversion"/>
  <dataValidations count="5">
    <dataValidation showInputMessage="1" showErrorMessage="1" sqref="G1 K6:K14" xr:uid="{00000000-0002-0000-0300-000000000000}"/>
    <dataValidation type="list" showInputMessage="1" showErrorMessage="1" sqref="E14:E65536 E2:E4 E9:E10" xr:uid="{00000000-0002-0000-0300-000001000000}">
      <formula1>"1, 2, 3, 4, 5, 6, 7, 8"</formula1>
    </dataValidation>
    <dataValidation type="list" showInputMessage="1" showErrorMessage="1" sqref="E11:E13 E5:E8" xr:uid="{00000000-0002-0000-0300-000002000000}">
      <formula1>"1, 2, 3, 4, 5, 6, 7, 8, 9"</formula1>
    </dataValidation>
    <dataValidation type="list" showInputMessage="1" showErrorMessage="1" error="Diese Eingabe ist nicht möglich!" sqref="D2:D65536" xr:uid="{00000000-0002-0000-0300-000003000000}">
      <formula1>"J, N"</formula1>
    </dataValidation>
    <dataValidation type="decimal" allowBlank="1" showInputMessage="1" showErrorMessage="1" error="Bitte tragen Sie hier eine Zahl ein!!!" sqref="I6:I13" xr:uid="{00000000-0002-0000-0300-000004000000}">
      <formula1>0</formula1>
      <formula2>2000</formula2>
    </dataValidation>
  </dataValidations>
  <pageMargins left="0.70866141732283472" right="0.70866141732283472" top="0.78740157480314965" bottom="0.78740157480314965" header="0.31496062992125984" footer="0.31496062992125984"/>
  <pageSetup paperSize="9" scale="50" fitToHeight="0" orientation="portrait" r:id="rId1"/>
  <headerFoot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K17"/>
  <sheetViews>
    <sheetView zoomScale="75" zoomScaleNormal="75" zoomScaleSheetLayoutView="100" workbookViewId="0">
      <selection activeCell="F10" sqref="F10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14.28515625" style="70" bestFit="1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91</v>
      </c>
      <c r="C1" s="245"/>
      <c r="D1" s="68"/>
      <c r="E1" s="68"/>
      <c r="F1" s="68"/>
      <c r="G1" s="68"/>
      <c r="H1" s="68"/>
      <c r="I1" s="69" t="s">
        <v>58</v>
      </c>
      <c r="J1" s="69" t="s">
        <v>60</v>
      </c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51" customHeight="1" x14ac:dyDescent="0.2">
      <c r="A4" s="84"/>
      <c r="B4" s="85" t="s">
        <v>9</v>
      </c>
      <c r="C4" s="86"/>
      <c r="D4" s="84"/>
      <c r="E4" s="87"/>
      <c r="F4" s="87"/>
      <c r="G4" s="88"/>
      <c r="H4" s="88"/>
      <c r="I4" s="88"/>
      <c r="J4" s="88"/>
      <c r="K4" s="76"/>
    </row>
    <row r="5" spans="1:11" s="89" customFormat="1" ht="57" customHeight="1" x14ac:dyDescent="0.2">
      <c r="A5" s="90"/>
      <c r="B5" s="115"/>
      <c r="C5" s="116"/>
      <c r="D5" s="90"/>
      <c r="E5" s="117"/>
      <c r="F5" s="87"/>
      <c r="G5" s="120"/>
      <c r="H5" s="94">
        <f t="shared" ref="H5:H6" si="0">SUM(F5*G5)</f>
        <v>0</v>
      </c>
      <c r="I5" s="88"/>
      <c r="J5" s="96">
        <f t="shared" ref="J5:J6" si="1">SUM(H5:I5)</f>
        <v>0</v>
      </c>
      <c r="K5" s="76"/>
    </row>
    <row r="6" spans="1:11" s="97" customFormat="1" ht="57" customHeight="1" x14ac:dyDescent="0.2">
      <c r="A6" s="90"/>
      <c r="B6" s="115"/>
      <c r="C6" s="116"/>
      <c r="D6" s="90"/>
      <c r="E6" s="117"/>
      <c r="F6" s="87"/>
      <c r="G6" s="120"/>
      <c r="H6" s="94">
        <f t="shared" si="0"/>
        <v>0</v>
      </c>
      <c r="I6" s="95"/>
      <c r="J6" s="96">
        <f t="shared" si="1"/>
        <v>0</v>
      </c>
      <c r="K6" s="76"/>
    </row>
    <row r="7" spans="1:11" s="97" customFormat="1" ht="57" customHeight="1" x14ac:dyDescent="0.2">
      <c r="A7" s="90"/>
      <c r="B7" s="92"/>
      <c r="C7" s="144"/>
      <c r="D7" s="90"/>
      <c r="E7" s="117"/>
      <c r="F7" s="84"/>
      <c r="G7" s="128"/>
      <c r="H7" s="94"/>
      <c r="I7" s="95"/>
      <c r="J7" s="96"/>
      <c r="K7" s="76"/>
    </row>
    <row r="8" spans="1:11" s="97" customFormat="1" ht="57" customHeight="1" x14ac:dyDescent="0.2">
      <c r="A8" s="90"/>
      <c r="B8" s="131"/>
      <c r="C8" s="132"/>
      <c r="D8" s="90"/>
      <c r="E8" s="117"/>
      <c r="F8" s="84"/>
      <c r="G8" s="128"/>
      <c r="H8" s="94"/>
      <c r="I8" s="95"/>
      <c r="J8" s="96"/>
      <c r="K8" s="76"/>
    </row>
    <row r="9" spans="1:11" s="97" customFormat="1" ht="57" customHeight="1" x14ac:dyDescent="0.2">
      <c r="A9" s="90"/>
      <c r="B9" s="118"/>
      <c r="C9" s="133"/>
      <c r="D9" s="134"/>
      <c r="E9" s="135"/>
      <c r="F9" s="136"/>
      <c r="G9" s="137"/>
      <c r="H9" s="94"/>
      <c r="I9" s="95"/>
      <c r="J9" s="96"/>
      <c r="K9" s="76"/>
    </row>
    <row r="10" spans="1:11" s="97" customFormat="1" ht="57" customHeight="1" x14ac:dyDescent="0.2">
      <c r="A10" s="90"/>
      <c r="B10" s="138"/>
      <c r="C10" s="139"/>
      <c r="D10" s="90"/>
      <c r="E10" s="117"/>
      <c r="F10" s="87"/>
      <c r="G10" s="140"/>
      <c r="H10" s="94"/>
      <c r="I10" s="95"/>
      <c r="J10" s="96"/>
      <c r="K10" s="76"/>
    </row>
    <row r="11" spans="1:11" s="97" customFormat="1" ht="57" customHeight="1" x14ac:dyDescent="0.2">
      <c r="A11" s="90"/>
      <c r="B11" s="119"/>
      <c r="C11" s="116"/>
      <c r="D11" s="90"/>
      <c r="E11" s="117"/>
      <c r="F11" s="78"/>
      <c r="G11" s="120"/>
      <c r="H11" s="94"/>
      <c r="I11" s="95"/>
      <c r="J11" s="96"/>
      <c r="K11" s="76"/>
    </row>
    <row r="12" spans="1:11" s="97" customFormat="1" ht="57" customHeight="1" x14ac:dyDescent="0.2">
      <c r="A12" s="90"/>
      <c r="B12" s="118"/>
      <c r="C12" s="121"/>
      <c r="D12" s="90"/>
      <c r="E12" s="117"/>
      <c r="F12" s="78"/>
      <c r="G12" s="120"/>
      <c r="H12" s="94"/>
      <c r="I12" s="95"/>
      <c r="J12" s="96"/>
      <c r="K12" s="76"/>
    </row>
    <row r="13" spans="1:11" s="97" customFormat="1" ht="57" customHeight="1" x14ac:dyDescent="0.2">
      <c r="A13" s="90"/>
      <c r="B13" s="119"/>
      <c r="C13" s="119"/>
      <c r="D13" s="90"/>
      <c r="E13" s="117"/>
      <c r="F13" s="78"/>
      <c r="G13" s="120"/>
      <c r="H13" s="94"/>
      <c r="I13" s="95"/>
      <c r="J13" s="96"/>
      <c r="K13" s="76"/>
    </row>
    <row r="14" spans="1:11" ht="15" x14ac:dyDescent="0.2">
      <c r="A14" s="84"/>
      <c r="B14" s="99" t="s">
        <v>12</v>
      </c>
      <c r="C14" s="100"/>
      <c r="D14" s="101"/>
      <c r="E14" s="87"/>
      <c r="F14" s="102"/>
      <c r="G14" s="103"/>
      <c r="H14" s="104">
        <f>SUM(H5:H13)</f>
        <v>0</v>
      </c>
      <c r="I14" s="104">
        <f>SUM(I5:I13)</f>
        <v>0</v>
      </c>
      <c r="J14" s="105">
        <f>SUM(J5:J13)</f>
        <v>0</v>
      </c>
      <c r="K14" s="76"/>
    </row>
    <row r="15" spans="1:11" x14ac:dyDescent="0.2">
      <c r="H15" s="113"/>
      <c r="J15" s="113"/>
    </row>
    <row r="16" spans="1:11" x14ac:dyDescent="0.2">
      <c r="H16" s="113"/>
      <c r="J16" s="113"/>
    </row>
    <row r="17" spans="8:10" x14ac:dyDescent="0.2">
      <c r="H17" s="113"/>
      <c r="J17" s="113"/>
    </row>
  </sheetData>
  <sheetProtection selectLockedCells="1"/>
  <mergeCells count="1">
    <mergeCell ref="B1:C1"/>
  </mergeCells>
  <phoneticPr fontId="3" type="noConversion"/>
  <dataValidations count="5">
    <dataValidation showInputMessage="1" showErrorMessage="1" sqref="G1 K6:K14" xr:uid="{00000000-0002-0000-0400-000000000000}"/>
    <dataValidation type="list" showInputMessage="1" showErrorMessage="1" error="Diese Eingabe ist nicht möglich!" sqref="D2:D65536" xr:uid="{00000000-0002-0000-0400-000001000000}">
      <formula1>"J, N"</formula1>
    </dataValidation>
    <dataValidation type="list" showInputMessage="1" showErrorMessage="1" sqref="E14:E65536 E2:E4 E9:E10" xr:uid="{00000000-0002-0000-0400-000002000000}">
      <formula1>"1, 2, 3, 4, 5, 6, 7, 8"</formula1>
    </dataValidation>
    <dataValidation type="list" showInputMessage="1" showErrorMessage="1" sqref="E11:E13 E5:E8" xr:uid="{00000000-0002-0000-0400-000003000000}">
      <formula1>"1, 2, 3, 4, 5, 6, 7, 8, 9"</formula1>
    </dataValidation>
    <dataValidation type="decimal" allowBlank="1" showInputMessage="1" showErrorMessage="1" error="Bitte tragen Sie hier eine Zahl ein!!!" sqref="I6:I13" xr:uid="{00000000-0002-0000-0400-000004000000}">
      <formula1>0</formula1>
      <formula2>2000</formula2>
    </dataValidation>
  </dataValidations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5">
    <pageSetUpPr fitToPage="1"/>
  </sheetPr>
  <dimension ref="A1:K20"/>
  <sheetViews>
    <sheetView zoomScale="75" zoomScaleNormal="75" zoomScaleSheetLayoutView="75" workbookViewId="0">
      <selection activeCell="C11" sqref="C11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14.28515625" style="70" bestFit="1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91</v>
      </c>
      <c r="C1" s="245"/>
      <c r="D1" s="68"/>
      <c r="E1" s="68"/>
      <c r="F1" s="68"/>
      <c r="G1" s="68"/>
      <c r="H1" s="68"/>
      <c r="I1" s="69" t="s">
        <v>58</v>
      </c>
      <c r="J1" s="69" t="s">
        <v>60</v>
      </c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60.75" customHeight="1" x14ac:dyDescent="0.2">
      <c r="A4" s="84"/>
      <c r="B4" s="85" t="s">
        <v>16</v>
      </c>
      <c r="C4" s="86"/>
      <c r="D4" s="84"/>
      <c r="E4" s="87"/>
      <c r="F4" s="87"/>
      <c r="G4" s="88"/>
      <c r="H4" s="88"/>
      <c r="I4" s="88"/>
      <c r="J4" s="88"/>
      <c r="K4" s="76"/>
    </row>
    <row r="5" spans="1:11" s="89" customFormat="1" ht="45" customHeight="1" x14ac:dyDescent="0.2">
      <c r="A5" s="84"/>
      <c r="B5" s="123" t="s">
        <v>74</v>
      </c>
      <c r="C5" s="86"/>
      <c r="D5" s="84"/>
      <c r="E5" s="87"/>
      <c r="F5" s="87"/>
      <c r="G5" s="88"/>
      <c r="H5" s="88"/>
      <c r="I5" s="88"/>
      <c r="J5" s="88"/>
      <c r="K5" s="76"/>
    </row>
    <row r="6" spans="1:11" s="89" customFormat="1" ht="57" customHeight="1" x14ac:dyDescent="0.2">
      <c r="A6" s="173"/>
      <c r="B6" s="91"/>
      <c r="C6" s="127"/>
      <c r="D6" s="90"/>
      <c r="E6" s="117"/>
      <c r="F6" s="173"/>
      <c r="G6" s="120"/>
      <c r="H6" s="94">
        <f t="shared" ref="H6:H8" si="0">SUM(F6*G6)</f>
        <v>0</v>
      </c>
      <c r="I6" s="88"/>
      <c r="J6" s="96">
        <f t="shared" ref="J6:J8" si="1">SUM(H6:I6)</f>
        <v>0</v>
      </c>
      <c r="K6" s="76"/>
    </row>
    <row r="7" spans="1:11" s="89" customFormat="1" ht="45" customHeight="1" x14ac:dyDescent="0.2">
      <c r="A7" s="173"/>
      <c r="B7" s="123" t="s">
        <v>75</v>
      </c>
      <c r="C7" s="127"/>
      <c r="D7" s="90"/>
      <c r="E7" s="117"/>
      <c r="F7" s="173"/>
      <c r="G7" s="120"/>
      <c r="H7" s="94"/>
      <c r="I7" s="88"/>
      <c r="J7" s="96"/>
      <c r="K7" s="76"/>
    </row>
    <row r="8" spans="1:11" s="97" customFormat="1" ht="57" customHeight="1" x14ac:dyDescent="0.2">
      <c r="A8" s="173"/>
      <c r="B8" s="174"/>
      <c r="C8" s="175"/>
      <c r="D8" s="90"/>
      <c r="E8" s="117"/>
      <c r="F8" s="173"/>
      <c r="G8" s="120"/>
      <c r="H8" s="94">
        <f t="shared" si="0"/>
        <v>0</v>
      </c>
      <c r="I8" s="95"/>
      <c r="J8" s="96">
        <f t="shared" si="1"/>
        <v>0</v>
      </c>
      <c r="K8" s="76"/>
    </row>
    <row r="9" spans="1:11" s="97" customFormat="1" ht="45" customHeight="1" x14ac:dyDescent="0.2">
      <c r="A9" s="173"/>
      <c r="B9" s="123" t="s">
        <v>76</v>
      </c>
      <c r="C9" s="175"/>
      <c r="D9" s="90"/>
      <c r="E9" s="117"/>
      <c r="F9" s="173"/>
      <c r="G9" s="120"/>
      <c r="H9" s="94"/>
      <c r="I9" s="95"/>
      <c r="J9" s="96"/>
      <c r="K9" s="76"/>
    </row>
    <row r="10" spans="1:11" s="97" customFormat="1" ht="57" customHeight="1" x14ac:dyDescent="0.2">
      <c r="A10" s="173"/>
      <c r="B10" s="175"/>
      <c r="C10" s="127"/>
      <c r="D10" s="173"/>
      <c r="E10" s="173"/>
      <c r="F10" s="173"/>
      <c r="G10" s="128"/>
      <c r="H10" s="94">
        <f t="shared" ref="H10" si="2">SUM(F10*G10)</f>
        <v>0</v>
      </c>
      <c r="I10" s="95"/>
      <c r="J10" s="96">
        <f t="shared" ref="J10" si="3">SUM(H10:I10)</f>
        <v>0</v>
      </c>
      <c r="K10" s="76"/>
    </row>
    <row r="11" spans="1:11" s="97" customFormat="1" ht="57" customHeight="1" x14ac:dyDescent="0.2">
      <c r="A11" s="173"/>
      <c r="B11" s="91"/>
      <c r="C11" s="127"/>
      <c r="D11" s="173"/>
      <c r="E11" s="173"/>
      <c r="F11" s="173"/>
      <c r="G11" s="128"/>
      <c r="H11" s="94">
        <f t="shared" ref="H11" si="4">SUM(F11*G11)</f>
        <v>0</v>
      </c>
      <c r="I11" s="95"/>
      <c r="J11" s="96">
        <f t="shared" ref="J11" si="5">SUM(H11:I11)</f>
        <v>0</v>
      </c>
      <c r="K11" s="76"/>
    </row>
    <row r="12" spans="1:11" s="97" customFormat="1" ht="57" customHeight="1" x14ac:dyDescent="0.2">
      <c r="A12" s="173"/>
      <c r="B12" s="91"/>
      <c r="C12" s="176"/>
      <c r="D12" s="173"/>
      <c r="E12" s="173"/>
      <c r="F12" s="173"/>
      <c r="G12" s="137"/>
      <c r="H12" s="94">
        <f t="shared" ref="H12" si="6">SUM(F12*G12)</f>
        <v>0</v>
      </c>
      <c r="I12" s="95"/>
      <c r="J12" s="96">
        <f t="shared" ref="J12" si="7">SUM(H12:I12)</f>
        <v>0</v>
      </c>
      <c r="K12" s="76"/>
    </row>
    <row r="13" spans="1:11" s="97" customFormat="1" ht="45" customHeight="1" x14ac:dyDescent="0.2">
      <c r="A13" s="173"/>
      <c r="B13" s="123" t="s">
        <v>77</v>
      </c>
      <c r="C13" s="175"/>
      <c r="D13" s="90"/>
      <c r="E13" s="117"/>
      <c r="F13" s="173"/>
      <c r="G13" s="140"/>
      <c r="H13" s="94"/>
      <c r="I13" s="95"/>
      <c r="J13" s="96"/>
      <c r="K13" s="76"/>
    </row>
    <row r="14" spans="1:11" s="97" customFormat="1" ht="57" customHeight="1" x14ac:dyDescent="0.2">
      <c r="A14" s="173"/>
      <c r="B14" s="175"/>
      <c r="C14" s="175"/>
      <c r="D14" s="90"/>
      <c r="E14" s="117"/>
      <c r="F14" s="173"/>
      <c r="G14" s="140"/>
      <c r="H14" s="94">
        <f t="shared" ref="H14" si="8">SUM(F14*G14)</f>
        <v>0</v>
      </c>
      <c r="I14" s="95"/>
      <c r="J14" s="96">
        <f t="shared" ref="J14" si="9">SUM(H14:I14)</f>
        <v>0</v>
      </c>
      <c r="K14" s="76"/>
    </row>
    <row r="15" spans="1:11" s="97" customFormat="1" ht="57" customHeight="1" x14ac:dyDescent="0.2">
      <c r="A15" s="90"/>
      <c r="B15" s="118"/>
      <c r="C15" s="119"/>
      <c r="D15" s="90"/>
      <c r="E15" s="117"/>
      <c r="F15" s="87"/>
      <c r="G15" s="120"/>
      <c r="H15" s="94"/>
      <c r="I15" s="95"/>
      <c r="J15" s="96"/>
      <c r="K15" s="76"/>
    </row>
    <row r="16" spans="1:11" s="97" customFormat="1" ht="57" customHeight="1" x14ac:dyDescent="0.2">
      <c r="A16" s="90"/>
      <c r="B16" s="119"/>
      <c r="C16" s="119"/>
      <c r="D16" s="90"/>
      <c r="E16" s="117"/>
      <c r="F16" s="87"/>
      <c r="G16" s="120"/>
      <c r="H16" s="94"/>
      <c r="I16" s="95"/>
      <c r="J16" s="96"/>
      <c r="K16" s="76"/>
    </row>
    <row r="17" spans="1:11" ht="15" x14ac:dyDescent="0.2">
      <c r="A17" s="84"/>
      <c r="B17" s="99" t="s">
        <v>12</v>
      </c>
      <c r="C17" s="100"/>
      <c r="D17" s="101"/>
      <c r="E17" s="87"/>
      <c r="F17" s="102"/>
      <c r="G17" s="103"/>
      <c r="H17" s="104">
        <f>SUM(H6:H16)</f>
        <v>0</v>
      </c>
      <c r="I17" s="104">
        <f>SUM(I6:I16)</f>
        <v>0</v>
      </c>
      <c r="J17" s="105">
        <f>SUM(J6:J16)</f>
        <v>0</v>
      </c>
      <c r="K17" s="76"/>
    </row>
    <row r="18" spans="1:11" x14ac:dyDescent="0.2">
      <c r="H18" s="113"/>
      <c r="J18" s="113"/>
    </row>
    <row r="19" spans="1:11" x14ac:dyDescent="0.2">
      <c r="H19" s="113"/>
      <c r="J19" s="113"/>
    </row>
    <row r="20" spans="1:11" x14ac:dyDescent="0.2">
      <c r="H20" s="113"/>
      <c r="J20" s="113"/>
    </row>
  </sheetData>
  <sheetProtection selectLockedCells="1"/>
  <mergeCells count="1">
    <mergeCell ref="B1:C1"/>
  </mergeCells>
  <phoneticPr fontId="3" type="noConversion"/>
  <dataValidations count="5">
    <dataValidation showInputMessage="1" showErrorMessage="1" sqref="G1 K8:K17" xr:uid="{00000000-0002-0000-0500-000000000000}"/>
    <dataValidation type="list" showInputMessage="1" showErrorMessage="1" sqref="E17:E65536 E2:E5" xr:uid="{00000000-0002-0000-0500-000001000000}">
      <formula1>"1, 2, 3, 4, 5, 6, 7, 8"</formula1>
    </dataValidation>
    <dataValidation type="list" showInputMessage="1" showErrorMessage="1" sqref="E6:E9 E13:E16" xr:uid="{00000000-0002-0000-0500-000002000000}">
      <formula1>"1, 2, 3, 4, 5, 6, 7, 8, 9"</formula1>
    </dataValidation>
    <dataValidation type="list" showInputMessage="1" showErrorMessage="1" error="Diese Eingabe ist nicht möglich!" sqref="D2:D9 D13:D65536" xr:uid="{00000000-0002-0000-0500-000003000000}">
      <formula1>"J, N"</formula1>
    </dataValidation>
    <dataValidation type="decimal" allowBlank="1" showInputMessage="1" showErrorMessage="1" error="Bitte tragen Sie hier eine Zahl ein!!!" sqref="I8:I16" xr:uid="{00000000-0002-0000-0500-000004000000}">
      <formula1>0</formula1>
      <formula2>2000</formula2>
    </dataValidation>
  </dataValidations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K14"/>
  <sheetViews>
    <sheetView zoomScale="75" zoomScaleNormal="75" zoomScaleSheetLayoutView="100" workbookViewId="0">
      <selection activeCell="F10" sqref="F10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14.28515625" style="70" bestFit="1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91</v>
      </c>
      <c r="C1" s="245"/>
      <c r="D1" s="68"/>
      <c r="E1" s="68"/>
      <c r="F1" s="68"/>
      <c r="G1" s="68"/>
      <c r="H1" s="68"/>
      <c r="I1" s="69" t="s">
        <v>58</v>
      </c>
      <c r="J1" s="69" t="s">
        <v>60</v>
      </c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60.75" customHeight="1" x14ac:dyDescent="0.2">
      <c r="A4" s="84"/>
      <c r="B4" s="85" t="s">
        <v>78</v>
      </c>
      <c r="C4" s="86"/>
      <c r="D4" s="84"/>
      <c r="E4" s="87"/>
      <c r="F4" s="87"/>
      <c r="G4" s="88"/>
      <c r="H4" s="88"/>
      <c r="I4" s="88"/>
      <c r="J4" s="88"/>
      <c r="K4" s="76"/>
    </row>
    <row r="5" spans="1:11" s="97" customFormat="1" ht="45" customHeight="1" x14ac:dyDescent="0.2">
      <c r="A5" s="173"/>
      <c r="B5" s="123" t="s">
        <v>79</v>
      </c>
      <c r="C5" s="175"/>
      <c r="D5" s="90"/>
      <c r="E5" s="117"/>
      <c r="F5" s="173"/>
      <c r="G5" s="120"/>
      <c r="H5" s="94"/>
      <c r="I5" s="95"/>
      <c r="J5" s="96"/>
      <c r="K5" s="76"/>
    </row>
    <row r="6" spans="1:11" s="97" customFormat="1" ht="57" customHeight="1" x14ac:dyDescent="0.2">
      <c r="A6" s="173"/>
      <c r="B6" s="175"/>
      <c r="C6" s="127"/>
      <c r="D6" s="173"/>
      <c r="E6" s="173"/>
      <c r="F6" s="173"/>
      <c r="G6" s="128"/>
      <c r="H6" s="94">
        <f t="shared" ref="H6" si="0">SUM(F6*G6)</f>
        <v>0</v>
      </c>
      <c r="I6" s="95"/>
      <c r="J6" s="96">
        <f t="shared" ref="J6" si="1">SUM(H6:I6)</f>
        <v>0</v>
      </c>
      <c r="K6" s="76"/>
    </row>
    <row r="7" spans="1:11" s="97" customFormat="1" ht="57" customHeight="1" x14ac:dyDescent="0.2">
      <c r="A7" s="173"/>
      <c r="B7" s="91"/>
      <c r="C7" s="127"/>
      <c r="D7" s="173"/>
      <c r="E7" s="173"/>
      <c r="F7" s="173"/>
      <c r="G7" s="128"/>
      <c r="H7" s="94"/>
      <c r="I7" s="95"/>
      <c r="J7" s="96"/>
      <c r="K7" s="76"/>
    </row>
    <row r="8" spans="1:11" s="97" customFormat="1" ht="57" customHeight="1" x14ac:dyDescent="0.2">
      <c r="A8" s="173"/>
      <c r="B8" s="175"/>
      <c r="C8" s="175"/>
      <c r="D8" s="90"/>
      <c r="E8" s="117"/>
      <c r="F8" s="173"/>
      <c r="G8" s="140"/>
      <c r="H8" s="94"/>
      <c r="I8" s="95"/>
      <c r="J8" s="96"/>
      <c r="K8" s="76"/>
    </row>
    <row r="9" spans="1:11" s="97" customFormat="1" ht="57" customHeight="1" x14ac:dyDescent="0.2">
      <c r="A9" s="90"/>
      <c r="B9" s="118"/>
      <c r="C9" s="119"/>
      <c r="D9" s="90"/>
      <c r="E9" s="117"/>
      <c r="F9" s="87"/>
      <c r="G9" s="120"/>
      <c r="H9" s="94"/>
      <c r="I9" s="95"/>
      <c r="J9" s="96"/>
      <c r="K9" s="76"/>
    </row>
    <row r="10" spans="1:11" s="97" customFormat="1" ht="57" customHeight="1" x14ac:dyDescent="0.2">
      <c r="A10" s="90"/>
      <c r="B10" s="119"/>
      <c r="C10" s="119"/>
      <c r="D10" s="90"/>
      <c r="E10" s="117"/>
      <c r="F10" s="87"/>
      <c r="G10" s="120"/>
      <c r="H10" s="94"/>
      <c r="I10" s="95"/>
      <c r="J10" s="96"/>
      <c r="K10" s="76"/>
    </row>
    <row r="11" spans="1:11" ht="15" x14ac:dyDescent="0.2">
      <c r="A11" s="84"/>
      <c r="B11" s="99" t="s">
        <v>12</v>
      </c>
      <c r="C11" s="100"/>
      <c r="D11" s="101"/>
      <c r="E11" s="87"/>
      <c r="F11" s="102"/>
      <c r="G11" s="103"/>
      <c r="H11" s="104">
        <f>SUM(H5:H10)</f>
        <v>0</v>
      </c>
      <c r="I11" s="104">
        <f>SUM(I5:I10)</f>
        <v>0</v>
      </c>
      <c r="J11" s="105">
        <f>SUM(J5:J10)</f>
        <v>0</v>
      </c>
      <c r="K11" s="76"/>
    </row>
    <row r="12" spans="1:11" x14ac:dyDescent="0.2">
      <c r="H12" s="113"/>
      <c r="J12" s="113"/>
    </row>
    <row r="13" spans="1:11" x14ac:dyDescent="0.2">
      <c r="H13" s="113"/>
      <c r="J13" s="113"/>
    </row>
    <row r="14" spans="1:11" x14ac:dyDescent="0.2">
      <c r="H14" s="113"/>
      <c r="J14" s="113"/>
    </row>
  </sheetData>
  <sheetProtection selectLockedCells="1"/>
  <mergeCells count="1">
    <mergeCell ref="B1:C1"/>
  </mergeCells>
  <phoneticPr fontId="3" type="noConversion"/>
  <dataValidations count="5">
    <dataValidation showInputMessage="1" showErrorMessage="1" sqref="G1 K5:K11" xr:uid="{00000000-0002-0000-0600-000000000000}"/>
    <dataValidation type="list" showInputMessage="1" showErrorMessage="1" sqref="E11:E65536 E2:E4" xr:uid="{00000000-0002-0000-0600-000001000000}">
      <formula1>"1, 2, 3, 4, 5, 6, 7, 8"</formula1>
    </dataValidation>
    <dataValidation type="list" showInputMessage="1" showErrorMessage="1" error="Diese Eingabe ist nicht möglich!" sqref="D2:D5 D8:D65536" xr:uid="{00000000-0002-0000-0600-000002000000}">
      <formula1>"J, N"</formula1>
    </dataValidation>
    <dataValidation type="list" showInputMessage="1" showErrorMessage="1" sqref="E5 E8:E10" xr:uid="{00000000-0002-0000-0600-000003000000}">
      <formula1>"1, 2, 3, 4, 5, 6, 7, 8, 9"</formula1>
    </dataValidation>
    <dataValidation type="decimal" allowBlank="1" showInputMessage="1" showErrorMessage="1" error="Bitte tragen Sie hier eine Zahl ein!!!" sqref="I5:I10" xr:uid="{00000000-0002-0000-0600-000004000000}">
      <formula1>0</formula1>
      <formula2>2000</formula2>
    </dataValidation>
  </dataValidations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3"/>
  <sheetViews>
    <sheetView zoomScale="75" zoomScaleNormal="75" zoomScaleSheetLayoutView="100" workbookViewId="0">
      <selection activeCell="G24" sqref="G24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18.42578125" style="70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92</v>
      </c>
      <c r="C1" s="245"/>
      <c r="D1" s="68"/>
      <c r="E1" s="68"/>
      <c r="F1" s="68"/>
      <c r="G1" s="68"/>
      <c r="H1" s="68"/>
      <c r="I1" s="69" t="s">
        <v>58</v>
      </c>
      <c r="J1" s="69" t="s">
        <v>60</v>
      </c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60.75" customHeight="1" x14ac:dyDescent="0.2">
      <c r="A4" s="84"/>
      <c r="B4" s="85" t="s">
        <v>17</v>
      </c>
      <c r="C4" s="86"/>
      <c r="D4" s="84"/>
      <c r="E4" s="87"/>
      <c r="F4" s="87"/>
      <c r="G4" s="88"/>
      <c r="H4" s="88"/>
      <c r="I4" s="88"/>
      <c r="J4" s="88"/>
      <c r="K4" s="76"/>
    </row>
    <row r="5" spans="1:11" s="89" customFormat="1" ht="57" customHeight="1" x14ac:dyDescent="0.2">
      <c r="A5" s="84"/>
      <c r="B5" s="142"/>
      <c r="C5" s="116"/>
      <c r="D5" s="90"/>
      <c r="E5" s="117"/>
      <c r="F5" s="87"/>
      <c r="G5" s="98"/>
      <c r="H5" s="94">
        <f t="shared" ref="H5:H6" si="0">SUM(F5*G5)</f>
        <v>0</v>
      </c>
      <c r="I5" s="88"/>
      <c r="J5" s="96">
        <f t="shared" ref="J5:J6" si="1">SUM(H5:I5)</f>
        <v>0</v>
      </c>
      <c r="K5" s="179"/>
    </row>
    <row r="6" spans="1:11" s="89" customFormat="1" ht="57" customHeight="1" x14ac:dyDescent="0.2">
      <c r="A6" s="173"/>
      <c r="B6" s="91"/>
      <c r="C6" s="121"/>
      <c r="D6" s="90"/>
      <c r="E6" s="117"/>
      <c r="F6" s="87"/>
      <c r="G6" s="98"/>
      <c r="H6" s="94">
        <f t="shared" si="0"/>
        <v>0</v>
      </c>
      <c r="I6" s="88"/>
      <c r="J6" s="96">
        <f t="shared" si="1"/>
        <v>0</v>
      </c>
      <c r="K6" s="76"/>
    </row>
    <row r="7" spans="1:11" s="97" customFormat="1" ht="57" customHeight="1" x14ac:dyDescent="0.2">
      <c r="A7" s="173"/>
      <c r="B7" s="175"/>
      <c r="C7" s="175"/>
      <c r="D7" s="90"/>
      <c r="E7" s="117"/>
      <c r="F7" s="173"/>
      <c r="G7" s="140"/>
      <c r="H7" s="94"/>
      <c r="I7" s="95"/>
      <c r="J7" s="96"/>
      <c r="K7" s="76"/>
    </row>
    <row r="8" spans="1:11" s="97" customFormat="1" ht="57" customHeight="1" x14ac:dyDescent="0.2">
      <c r="A8" s="90"/>
      <c r="B8" s="118"/>
      <c r="C8" s="119"/>
      <c r="D8" s="90"/>
      <c r="E8" s="117"/>
      <c r="F8" s="87"/>
      <c r="G8" s="120"/>
      <c r="H8" s="94"/>
      <c r="I8" s="95"/>
      <c r="J8" s="96"/>
      <c r="K8" s="76"/>
    </row>
    <row r="9" spans="1:11" s="97" customFormat="1" ht="57" customHeight="1" x14ac:dyDescent="0.2">
      <c r="A9" s="90"/>
      <c r="B9" s="119"/>
      <c r="C9" s="119"/>
      <c r="D9" s="90"/>
      <c r="E9" s="117"/>
      <c r="F9" s="87"/>
      <c r="G9" s="120"/>
      <c r="H9" s="94"/>
      <c r="I9" s="95"/>
      <c r="J9" s="96"/>
      <c r="K9" s="76"/>
    </row>
    <row r="10" spans="1:11" ht="15" x14ac:dyDescent="0.2">
      <c r="A10" s="84"/>
      <c r="B10" s="99" t="s">
        <v>12</v>
      </c>
      <c r="C10" s="100"/>
      <c r="D10" s="101"/>
      <c r="E10" s="87"/>
      <c r="F10" s="102"/>
      <c r="G10" s="103"/>
      <c r="H10" s="104">
        <f>SUM(H5:H9)</f>
        <v>0</v>
      </c>
      <c r="I10" s="104">
        <f>SUM(I5:I9)</f>
        <v>0</v>
      </c>
      <c r="J10" s="105">
        <f>SUM(J5:J9)</f>
        <v>0</v>
      </c>
      <c r="K10" s="76"/>
    </row>
    <row r="11" spans="1:11" x14ac:dyDescent="0.2">
      <c r="H11" s="113"/>
      <c r="J11" s="113"/>
    </row>
    <row r="12" spans="1:11" x14ac:dyDescent="0.2">
      <c r="H12" s="113"/>
      <c r="J12" s="113"/>
    </row>
    <row r="13" spans="1:11" ht="15" x14ac:dyDescent="0.2">
      <c r="A13" s="246"/>
      <c r="B13" s="246"/>
      <c r="C13" s="246"/>
      <c r="D13" s="246"/>
      <c r="E13" s="246"/>
      <c r="F13" s="246"/>
      <c r="G13" s="246"/>
      <c r="H13" s="246"/>
      <c r="I13" s="246"/>
      <c r="J13" s="246"/>
    </row>
  </sheetData>
  <sheetProtection selectLockedCells="1"/>
  <mergeCells count="2">
    <mergeCell ref="B1:C1"/>
    <mergeCell ref="A13:J13"/>
  </mergeCells>
  <dataValidations count="5">
    <dataValidation showInputMessage="1" showErrorMessage="1" sqref="G1 K7:K10" xr:uid="{00000000-0002-0000-0700-000000000000}"/>
    <dataValidation type="list" showInputMessage="1" showErrorMessage="1" error="Diese Eingabe ist nicht möglich!" sqref="D2:D12 D14:D65536" xr:uid="{00000000-0002-0000-0700-000001000000}">
      <formula1>"J, N"</formula1>
    </dataValidation>
    <dataValidation type="list" showInputMessage="1" showErrorMessage="1" sqref="E2:E4 E10:E12 E14:E65536" xr:uid="{00000000-0002-0000-0700-000002000000}">
      <formula1>"1, 2, 3, 4, 5, 6, 7, 8"</formula1>
    </dataValidation>
    <dataValidation type="list" showInputMessage="1" showErrorMessage="1" sqref="E5:E9" xr:uid="{00000000-0002-0000-0700-000003000000}">
      <formula1>"1, 2, 3, 4, 5, 6, 7, 8, 9"</formula1>
    </dataValidation>
    <dataValidation type="decimal" allowBlank="1" showInputMessage="1" showErrorMessage="1" error="Bitte tragen Sie hier eine Zahl ein!!!" sqref="I7:I9" xr:uid="{00000000-0002-0000-0700-000004000000}">
      <formula1>0</formula1>
      <formula2>2000</formula2>
    </dataValidation>
  </dataValidations>
  <pageMargins left="0.70866141732283472" right="0.70866141732283472" top="0.78740157480314965" bottom="0.78740157480314965" header="0.31496062992125984" footer="0.31496062992125984"/>
  <pageSetup paperSize="9" scale="49" fitToHeight="0" orientation="portrait" r:id="rId1"/>
  <headerFooter>
    <oddFooter>Seite &amp;P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K19"/>
  <sheetViews>
    <sheetView zoomScale="75" zoomScaleNormal="75" zoomScaleSheetLayoutView="75" workbookViewId="0">
      <selection activeCell="M13" sqref="M13"/>
    </sheetView>
  </sheetViews>
  <sheetFormatPr baseColWidth="10" defaultRowHeight="14.25" outlineLevelCol="1" x14ac:dyDescent="0.2"/>
  <cols>
    <col min="1" max="1" width="5.5703125" style="106" customWidth="1"/>
    <col min="2" max="2" width="31.140625" style="107" customWidth="1"/>
    <col min="3" max="3" width="36.140625" style="108" customWidth="1" outlineLevel="1"/>
    <col min="4" max="4" width="7.7109375" style="109" bestFit="1" customWidth="1" outlineLevel="1"/>
    <col min="5" max="5" width="7.28515625" style="110" customWidth="1" outlineLevel="1"/>
    <col min="6" max="6" width="11" style="111" customWidth="1" outlineLevel="1"/>
    <col min="7" max="7" width="12.5703125" style="112" bestFit="1" customWidth="1" outlineLevel="1"/>
    <col min="8" max="8" width="17.28515625" style="114" bestFit="1" customWidth="1" outlineLevel="1"/>
    <col min="9" max="9" width="15.85546875" style="112" customWidth="1"/>
    <col min="10" max="10" width="16.85546875" style="114" bestFit="1" customWidth="1"/>
    <col min="11" max="11" width="48.28515625" style="70" hidden="1" customWidth="1"/>
    <col min="12" max="13" width="17.42578125" style="70" customWidth="1"/>
    <col min="14" max="14" width="16.5703125" style="70" customWidth="1"/>
    <col min="15" max="16384" width="11.42578125" style="70"/>
  </cols>
  <sheetData>
    <row r="1" spans="1:11" ht="94.5" customHeight="1" thickBot="1" x14ac:dyDescent="0.25">
      <c r="A1" s="67"/>
      <c r="B1" s="245" t="s">
        <v>91</v>
      </c>
      <c r="C1" s="245"/>
      <c r="D1" s="68"/>
      <c r="E1" s="68"/>
      <c r="F1" s="68"/>
      <c r="G1" s="68"/>
      <c r="H1" s="68"/>
      <c r="I1" s="69" t="s">
        <v>58</v>
      </c>
      <c r="J1" s="69" t="s">
        <v>60</v>
      </c>
    </row>
    <row r="2" spans="1:11" s="77" customFormat="1" ht="60.75" thickBot="1" x14ac:dyDescent="0.3">
      <c r="A2" s="71" t="s">
        <v>0</v>
      </c>
      <c r="B2" s="72" t="s">
        <v>1</v>
      </c>
      <c r="C2" s="73" t="s">
        <v>10</v>
      </c>
      <c r="D2" s="72" t="s">
        <v>2</v>
      </c>
      <c r="E2" s="72" t="s">
        <v>3</v>
      </c>
      <c r="F2" s="72" t="s">
        <v>13</v>
      </c>
      <c r="G2" s="74" t="s">
        <v>4</v>
      </c>
      <c r="H2" s="74" t="s">
        <v>5</v>
      </c>
      <c r="I2" s="74" t="s">
        <v>6</v>
      </c>
      <c r="J2" s="75" t="s">
        <v>7</v>
      </c>
      <c r="K2" s="76"/>
    </row>
    <row r="3" spans="1:11" ht="15" x14ac:dyDescent="0.2">
      <c r="A3" s="78"/>
      <c r="B3" s="79"/>
      <c r="C3" s="80"/>
      <c r="D3" s="81"/>
      <c r="E3" s="78"/>
      <c r="F3" s="78"/>
      <c r="G3" s="82"/>
      <c r="H3" s="83"/>
      <c r="I3" s="83"/>
      <c r="J3" s="83"/>
      <c r="K3" s="76"/>
    </row>
    <row r="4" spans="1:11" s="89" customFormat="1" ht="60.75" customHeight="1" x14ac:dyDescent="0.2">
      <c r="A4" s="84"/>
      <c r="B4" s="85" t="s">
        <v>80</v>
      </c>
      <c r="C4" s="86"/>
      <c r="D4" s="84"/>
      <c r="E4" s="87"/>
      <c r="F4" s="87"/>
      <c r="G4" s="88"/>
      <c r="H4" s="88"/>
      <c r="I4" s="88"/>
      <c r="J4" s="88"/>
      <c r="K4" s="76"/>
    </row>
    <row r="5" spans="1:11" s="89" customFormat="1" ht="45" customHeight="1" x14ac:dyDescent="0.2">
      <c r="A5" s="2"/>
      <c r="B5" s="118"/>
      <c r="C5" s="4"/>
      <c r="D5" s="3"/>
      <c r="E5" s="3"/>
      <c r="F5" s="3"/>
      <c r="G5" s="5"/>
      <c r="H5" s="94">
        <f t="shared" ref="H5:H8" si="0">SUM(F5*G5)</f>
        <v>0</v>
      </c>
      <c r="I5" s="88"/>
      <c r="J5" s="96">
        <f t="shared" ref="J5:J8" si="1">SUM(H5:I5)</f>
        <v>0</v>
      </c>
      <c r="K5" s="76"/>
    </row>
    <row r="6" spans="1:11" s="89" customFormat="1" ht="57" customHeight="1" x14ac:dyDescent="0.2">
      <c r="A6" s="177"/>
      <c r="B6" s="115"/>
      <c r="C6" s="115"/>
      <c r="D6" s="90"/>
      <c r="E6" s="117"/>
      <c r="F6" s="87"/>
      <c r="G6" s="98"/>
      <c r="H6" s="94">
        <f t="shared" ref="H6:H15" si="2">SUM(F6*G6)</f>
        <v>0</v>
      </c>
      <c r="I6" s="88"/>
      <c r="J6" s="96">
        <f t="shared" ref="J6:J15" si="3">SUM(H6:I6)</f>
        <v>0</v>
      </c>
      <c r="K6" s="76"/>
    </row>
    <row r="7" spans="1:11" s="89" customFormat="1" ht="45" customHeight="1" x14ac:dyDescent="0.2">
      <c r="A7" s="90"/>
      <c r="B7" s="118"/>
      <c r="C7" s="178"/>
      <c r="D7" s="90"/>
      <c r="E7" s="117"/>
      <c r="F7" s="87"/>
      <c r="G7" s="98"/>
      <c r="H7" s="94">
        <f t="shared" si="2"/>
        <v>0</v>
      </c>
      <c r="I7" s="88"/>
      <c r="J7" s="96">
        <f t="shared" si="3"/>
        <v>0</v>
      </c>
      <c r="K7" s="76"/>
    </row>
    <row r="8" spans="1:11" s="97" customFormat="1" ht="57" customHeight="1" x14ac:dyDescent="0.2">
      <c r="A8" s="177"/>
      <c r="B8" s="119"/>
      <c r="C8" s="119"/>
      <c r="D8" s="90"/>
      <c r="E8" s="117"/>
      <c r="F8" s="87"/>
      <c r="G8" s="98"/>
      <c r="H8" s="94">
        <f t="shared" si="2"/>
        <v>0</v>
      </c>
      <c r="I8" s="88"/>
      <c r="J8" s="96">
        <f t="shared" si="3"/>
        <v>0</v>
      </c>
      <c r="K8" s="1" t="s">
        <v>55</v>
      </c>
    </row>
    <row r="9" spans="1:11" s="97" customFormat="1" ht="45" customHeight="1" x14ac:dyDescent="0.2">
      <c r="A9" s="177"/>
      <c r="B9" s="248"/>
      <c r="C9" s="178"/>
      <c r="D9" s="90"/>
      <c r="E9" s="117"/>
      <c r="F9" s="87"/>
      <c r="G9" s="98"/>
      <c r="H9" s="94">
        <f t="shared" si="2"/>
        <v>0</v>
      </c>
      <c r="I9" s="88"/>
      <c r="J9" s="96">
        <f t="shared" si="3"/>
        <v>0</v>
      </c>
      <c r="K9" s="76"/>
    </row>
    <row r="10" spans="1:11" s="97" customFormat="1" ht="57" customHeight="1" x14ac:dyDescent="0.2">
      <c r="A10" s="177"/>
      <c r="B10" s="119"/>
      <c r="C10" s="119"/>
      <c r="D10" s="90"/>
      <c r="E10" s="117"/>
      <c r="F10" s="87"/>
      <c r="G10" s="98"/>
      <c r="H10" s="94">
        <f t="shared" si="2"/>
        <v>0</v>
      </c>
      <c r="I10" s="88"/>
      <c r="J10" s="96">
        <f t="shared" si="3"/>
        <v>0</v>
      </c>
      <c r="K10" s="76"/>
    </row>
    <row r="11" spans="1:11" s="97" customFormat="1" ht="57" customHeight="1" x14ac:dyDescent="0.2">
      <c r="A11" s="90"/>
      <c r="B11" s="119"/>
      <c r="C11" s="119"/>
      <c r="D11" s="90"/>
      <c r="E11" s="117"/>
      <c r="F11" s="87"/>
      <c r="G11" s="98"/>
      <c r="H11" s="94">
        <f t="shared" si="2"/>
        <v>0</v>
      </c>
      <c r="I11" s="88"/>
      <c r="J11" s="96">
        <f t="shared" si="3"/>
        <v>0</v>
      </c>
      <c r="K11" s="76"/>
    </row>
    <row r="12" spans="1:11" s="97" customFormat="1" ht="57" customHeight="1" x14ac:dyDescent="0.2">
      <c r="A12" s="173"/>
      <c r="B12" s="91"/>
      <c r="C12" s="176"/>
      <c r="D12" s="173"/>
      <c r="E12" s="173"/>
      <c r="F12" s="173"/>
      <c r="G12" s="137"/>
      <c r="H12" s="94">
        <f t="shared" si="2"/>
        <v>0</v>
      </c>
      <c r="I12" s="88"/>
      <c r="J12" s="96">
        <f t="shared" si="3"/>
        <v>0</v>
      </c>
      <c r="K12" s="76"/>
    </row>
    <row r="13" spans="1:11" s="97" customFormat="1" ht="57" customHeight="1" x14ac:dyDescent="0.2">
      <c r="A13" s="173"/>
      <c r="B13" s="175"/>
      <c r="C13" s="175"/>
      <c r="D13" s="90"/>
      <c r="E13" s="117"/>
      <c r="F13" s="173"/>
      <c r="G13" s="140"/>
      <c r="H13" s="94">
        <f t="shared" si="2"/>
        <v>0</v>
      </c>
      <c r="I13" s="88"/>
      <c r="J13" s="96">
        <f t="shared" si="3"/>
        <v>0</v>
      </c>
      <c r="K13" s="76"/>
    </row>
    <row r="14" spans="1:11" s="97" customFormat="1" ht="57" customHeight="1" x14ac:dyDescent="0.2">
      <c r="A14" s="90"/>
      <c r="B14" s="118"/>
      <c r="C14" s="119"/>
      <c r="D14" s="90"/>
      <c r="E14" s="117"/>
      <c r="F14" s="87"/>
      <c r="G14" s="120"/>
      <c r="H14" s="94">
        <f t="shared" si="2"/>
        <v>0</v>
      </c>
      <c r="I14" s="88"/>
      <c r="J14" s="96">
        <f t="shared" si="3"/>
        <v>0</v>
      </c>
      <c r="K14" s="76"/>
    </row>
    <row r="15" spans="1:11" s="97" customFormat="1" ht="57" customHeight="1" x14ac:dyDescent="0.2">
      <c r="A15" s="90"/>
      <c r="B15" s="119"/>
      <c r="C15" s="119"/>
      <c r="D15" s="90"/>
      <c r="E15" s="117"/>
      <c r="F15" s="87"/>
      <c r="G15" s="120"/>
      <c r="H15" s="94">
        <f t="shared" si="2"/>
        <v>0</v>
      </c>
      <c r="I15" s="88"/>
      <c r="J15" s="96">
        <f t="shared" si="3"/>
        <v>0</v>
      </c>
      <c r="K15" s="76"/>
    </row>
    <row r="16" spans="1:11" ht="15" x14ac:dyDescent="0.2">
      <c r="A16" s="84"/>
      <c r="B16" s="99" t="s">
        <v>12</v>
      </c>
      <c r="C16" s="100"/>
      <c r="D16" s="101"/>
      <c r="E16" s="87"/>
      <c r="F16" s="102"/>
      <c r="G16" s="103"/>
      <c r="H16" s="104">
        <f>SUM(H6:H15)</f>
        <v>0</v>
      </c>
      <c r="I16" s="104">
        <f>SUM(I6:I15)</f>
        <v>0</v>
      </c>
      <c r="J16" s="105">
        <f>SUM(J6:J15)</f>
        <v>0</v>
      </c>
      <c r="K16" s="76"/>
    </row>
    <row r="17" spans="8:10" x14ac:dyDescent="0.2">
      <c r="H17" s="113"/>
      <c r="J17" s="113"/>
    </row>
    <row r="18" spans="8:10" x14ac:dyDescent="0.2">
      <c r="H18" s="113"/>
      <c r="J18" s="113"/>
    </row>
    <row r="19" spans="8:10" x14ac:dyDescent="0.2">
      <c r="H19" s="113"/>
      <c r="J19" s="113"/>
    </row>
  </sheetData>
  <sheetProtection selectLockedCells="1"/>
  <mergeCells count="1">
    <mergeCell ref="B1:C1"/>
  </mergeCells>
  <phoneticPr fontId="3" type="noConversion"/>
  <dataValidations count="4">
    <dataValidation showInputMessage="1" showErrorMessage="1" sqref="G1 K9:K16" xr:uid="{00000000-0002-0000-0800-000000000000}"/>
    <dataValidation type="list" showInputMessage="1" showErrorMessage="1" sqref="E16:E65536 E2:E5" xr:uid="{00000000-0002-0000-0800-000001000000}">
      <formula1>"1, 2, 3, 4, 5, 6, 7, 8"</formula1>
    </dataValidation>
    <dataValidation type="list" showInputMessage="1" showErrorMessage="1" sqref="E6:E11 E13:E15" xr:uid="{00000000-0002-0000-0800-000002000000}">
      <formula1>"1, 2, 3, 4, 5, 6, 7, 8, 9"</formula1>
    </dataValidation>
    <dataValidation type="list" showInputMessage="1" showErrorMessage="1" error="Diese Eingabe ist nicht möglich!" sqref="D2:D11 D13:D65536" xr:uid="{00000000-0002-0000-0800-000003000000}">
      <formula1>"J, N"</formula1>
    </dataValidation>
  </dataValidations>
  <pageMargins left="0.70866141732283472" right="0.70866141732283472" top="0.78740157480314965" bottom="0.78740157480314965" header="0.31496062992125984" footer="0.31496062992125984"/>
  <pageSetup paperSize="9" scale="55" fitToHeight="0" orientation="portrait" r:id="rId1"/>
  <headerFoot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9</vt:i4>
      </vt:variant>
    </vt:vector>
  </HeadingPairs>
  <TitlesOfParts>
    <vt:vector size="23" baseType="lpstr">
      <vt:lpstr>Klassische Philologie</vt:lpstr>
      <vt:lpstr>Germanistik</vt:lpstr>
      <vt:lpstr>Anglistik-Amerikanistik</vt:lpstr>
      <vt:lpstr>Romanistik</vt:lpstr>
      <vt:lpstr>Slavistik</vt:lpstr>
      <vt:lpstr>IMSK</vt:lpstr>
      <vt:lpstr>Institutsübergreifende LA</vt:lpstr>
      <vt:lpstr>Bohemicum</vt:lpstr>
      <vt:lpstr>Fakultätsverwaltung</vt:lpstr>
      <vt:lpstr>Eigenmittel</vt:lpstr>
      <vt:lpstr>Europaeum</vt:lpstr>
      <vt:lpstr>Kanzlermittel</vt:lpstr>
      <vt:lpstr>Verteilung</vt:lpstr>
      <vt:lpstr>Rahmenbeträge</vt:lpstr>
      <vt:lpstr>'Anglistik-Amerikanistik'!Print_Area</vt:lpstr>
      <vt:lpstr>Bohemicum!Print_Area</vt:lpstr>
      <vt:lpstr>Eigenmittel!Print_Area</vt:lpstr>
      <vt:lpstr>Europaeum!Print_Area</vt:lpstr>
      <vt:lpstr>Germanistik!Print_Area</vt:lpstr>
      <vt:lpstr>IMSK!Print_Area</vt:lpstr>
      <vt:lpstr>'Institutsübergreifende LA'!Print_Area</vt:lpstr>
      <vt:lpstr>Romanistik!Print_Area</vt:lpstr>
      <vt:lpstr>Slavistik!Print_Area</vt:lpstr>
    </vt:vector>
  </TitlesOfParts>
  <Company>Rechenzentrum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spp29467</dc:creator>
  <cp:lastModifiedBy>Judith Halbritter</cp:lastModifiedBy>
  <cp:lastPrinted>2019-08-29T07:02:25Z</cp:lastPrinted>
  <dcterms:created xsi:type="dcterms:W3CDTF">2003-06-03T14:34:07Z</dcterms:created>
  <dcterms:modified xsi:type="dcterms:W3CDTF">2019-09-10T06:56:00Z</dcterms:modified>
</cp:coreProperties>
</file>