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er\Documents\#02_Studiengangs-Beratung-Koordination\05_Notenberechnung_BSc_MSc\"/>
    </mc:Choice>
  </mc:AlternateContent>
  <xr:revisionPtr revIDLastSave="0" documentId="13_ncr:1_{5D266E34-2DD4-4813-9322-42CCE9C717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8" i="1"/>
  <c r="F48" i="1" l="1"/>
  <c r="G48" i="1" s="1"/>
  <c r="B46" i="1"/>
  <c r="B49" i="1" s="1"/>
  <c r="F45" i="1"/>
  <c r="G45" i="1" s="1"/>
  <c r="F43" i="1"/>
  <c r="G43" i="1" s="1"/>
  <c r="G41" i="1"/>
  <c r="G38" i="1"/>
  <c r="D35" i="1"/>
  <c r="D34" i="1"/>
  <c r="F32" i="1"/>
  <c r="G32" i="1" s="1"/>
  <c r="F30" i="1"/>
  <c r="G30" i="1" s="1"/>
  <c r="D28" i="1"/>
  <c r="F28" i="1" s="1"/>
  <c r="G28" i="1" s="1"/>
  <c r="D27" i="1"/>
  <c r="F25" i="1"/>
  <c r="G25" i="1" s="1"/>
  <c r="F23" i="1"/>
  <c r="G23" i="1" s="1"/>
  <c r="F21" i="1"/>
  <c r="G21" i="1" s="1"/>
  <c r="F19" i="1"/>
  <c r="G19" i="1" s="1"/>
  <c r="F16" i="1"/>
  <c r="G16" i="1" s="1"/>
  <c r="F14" i="1"/>
  <c r="G14" i="1" s="1"/>
  <c r="F11" i="1"/>
  <c r="G11" i="1" s="1"/>
  <c r="F9" i="1"/>
  <c r="G9" i="1" s="1"/>
  <c r="F7" i="1"/>
  <c r="G7" i="1" s="1"/>
  <c r="F5" i="1"/>
  <c r="G5" i="1" s="1"/>
  <c r="F3" i="1"/>
  <c r="G3" i="1" s="1"/>
  <c r="D46" i="1" l="1"/>
  <c r="D49" i="1" s="1"/>
  <c r="F35" i="1"/>
  <c r="G35" i="1" s="1"/>
  <c r="G46" i="1" l="1"/>
  <c r="H46" i="1" s="1"/>
  <c r="G47" i="1" s="1"/>
  <c r="G49" i="1" l="1"/>
  <c r="H49" i="1" s="1"/>
  <c r="G50" i="1" s="1"/>
</calcChain>
</file>

<file path=xl/sharedStrings.xml><?xml version="1.0" encoding="utf-8"?>
<sst xmlns="http://schemas.openxmlformats.org/spreadsheetml/2006/main" count="54" uniqueCount="49">
  <si>
    <t>Mathematik</t>
  </si>
  <si>
    <t>Physikalische Chemie</t>
  </si>
  <si>
    <t>Anorganische Chemie</t>
  </si>
  <si>
    <t>Biologie I</t>
  </si>
  <si>
    <t>Biologie II</t>
  </si>
  <si>
    <t>Genetik</t>
  </si>
  <si>
    <t>Mikrobiologie</t>
  </si>
  <si>
    <t>Biochemie I</t>
  </si>
  <si>
    <t>Biochemie II</t>
  </si>
  <si>
    <t>Biochemie III</t>
  </si>
  <si>
    <t>M-Note</t>
  </si>
  <si>
    <t>Bachelorarbeit</t>
  </si>
  <si>
    <t>Gesamtnote</t>
  </si>
  <si>
    <t>Modul</t>
  </si>
  <si>
    <t>Einzelleistung</t>
  </si>
  <si>
    <t>Gesamt-LP</t>
  </si>
  <si>
    <t>Einzelgewichtung</t>
  </si>
  <si>
    <t>Einzel-Note</t>
  </si>
  <si>
    <t>gew. Summe</t>
  </si>
  <si>
    <t>Mathematik I</t>
  </si>
  <si>
    <t>Physik I</t>
  </si>
  <si>
    <t>Physik II</t>
  </si>
  <si>
    <t>Allg. Chemie</t>
  </si>
  <si>
    <t>Anorg. Chemie</t>
  </si>
  <si>
    <t>Seminar z. Prakt.</t>
  </si>
  <si>
    <t>Organische Chemie I</t>
  </si>
  <si>
    <t>OC Grundvorelsung</t>
  </si>
  <si>
    <t>Organische Chemie II</t>
  </si>
  <si>
    <t>Reaktionsmech.</t>
  </si>
  <si>
    <t>Spektroskopie</t>
  </si>
  <si>
    <t>Organische Chemie III</t>
  </si>
  <si>
    <t>OC Bioorganik</t>
  </si>
  <si>
    <t>Allg. Bio Pflanzen</t>
  </si>
  <si>
    <t>Allg. Bio Tiere</t>
  </si>
  <si>
    <t>Biologie III</t>
  </si>
  <si>
    <t>Pflanzenphysio.</t>
  </si>
  <si>
    <t>Tierphysio.</t>
  </si>
  <si>
    <t>Biologie IV</t>
  </si>
  <si>
    <t>Biologie V</t>
  </si>
  <si>
    <t>Teil A</t>
  </si>
  <si>
    <t>Teil B</t>
  </si>
  <si>
    <t>Gropra I</t>
  </si>
  <si>
    <t>GroPra II</t>
  </si>
  <si>
    <t>Methodische Ergänzung</t>
  </si>
  <si>
    <t>Nebenfachpra.</t>
  </si>
  <si>
    <t>Schlüsselkompetenzen</t>
  </si>
  <si>
    <t>OC RingVL</t>
  </si>
  <si>
    <t>Note 168 LP</t>
  </si>
  <si>
    <t>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</si>
</sst>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2" fontId="0" fillId="2" borderId="0" xfId="0" applyNumberFormat="1" applyFill="1"/>
    <xf numFmtId="0" fontId="3" fillId="3" borderId="0" xfId="0" applyFont="1" applyFill="1"/>
    <xf numFmtId="0" fontId="0" fillId="3" borderId="0" xfId="0" applyFill="1"/>
    <xf numFmtId="2" fontId="0" fillId="3" borderId="0" xfId="0" applyNumberFormat="1" applyFill="1"/>
    <xf numFmtId="12" fontId="0" fillId="2" borderId="0" xfId="0" applyNumberFormat="1" applyFill="1"/>
    <xf numFmtId="0" fontId="1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3" fillId="5" borderId="0" xfId="0" applyFont="1" applyFill="1"/>
    <xf numFmtId="0" fontId="0" fillId="5" borderId="0" xfId="0" applyFill="1"/>
    <xf numFmtId="0" fontId="5" fillId="4" borderId="0" xfId="0" applyFont="1" applyFill="1"/>
    <xf numFmtId="164" fontId="5" fillId="4" borderId="0" xfId="0" applyNumberFormat="1" applyFont="1" applyFill="1"/>
    <xf numFmtId="0" fontId="6" fillId="2" borderId="0" xfId="0" applyFont="1" applyFill="1"/>
    <xf numFmtId="164" fontId="6" fillId="2" borderId="0" xfId="0" applyNumberFormat="1" applyFont="1" applyFill="1"/>
    <xf numFmtId="2" fontId="6" fillId="3" borderId="0" xfId="0" applyNumberFormat="1" applyFont="1" applyFill="1"/>
    <xf numFmtId="2" fontId="6" fillId="2" borderId="0" xfId="0" applyNumberFormat="1" applyFont="1" applyFill="1"/>
    <xf numFmtId="0" fontId="6" fillId="3" borderId="0" xfId="0" applyFont="1" applyFill="1"/>
    <xf numFmtId="2" fontId="6" fillId="5" borderId="0" xfId="0" applyNumberFormat="1" applyFont="1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view="pageBreakPreview" zoomScaleNormal="100" zoomScaleSheetLayoutView="100" workbookViewId="0">
      <selection activeCell="G52" sqref="G52"/>
    </sheetView>
  </sheetViews>
  <sheetFormatPr baseColWidth="10" defaultRowHeight="15" x14ac:dyDescent="0.25"/>
  <cols>
    <col min="1" max="1" width="22.42578125" style="2" customWidth="1"/>
    <col min="3" max="3" width="23.28515625" style="2" customWidth="1"/>
    <col min="5" max="5" width="11.42578125" style="1"/>
    <col min="6" max="6" width="17.42578125" customWidth="1"/>
  </cols>
  <sheetData>
    <row r="1" spans="1:7" ht="15.75" customHeight="1" x14ac:dyDescent="0.25">
      <c r="A1" s="2" t="s">
        <v>13</v>
      </c>
      <c r="B1" t="s">
        <v>15</v>
      </c>
      <c r="C1" s="2" t="s">
        <v>14</v>
      </c>
      <c r="D1" t="s">
        <v>16</v>
      </c>
      <c r="E1" s="1" t="s">
        <v>17</v>
      </c>
      <c r="F1" t="s">
        <v>10</v>
      </c>
      <c r="G1" t="s">
        <v>18</v>
      </c>
    </row>
    <row r="2" spans="1:7" s="4" customFormat="1" ht="14.25" customHeight="1" x14ac:dyDescent="0.25">
      <c r="A2" s="3" t="s">
        <v>0</v>
      </c>
      <c r="C2" s="3"/>
      <c r="D2" s="5"/>
      <c r="E2" s="17"/>
      <c r="F2" s="5"/>
    </row>
    <row r="3" spans="1:7" s="4" customFormat="1" ht="14.25" customHeight="1" x14ac:dyDescent="0.25">
      <c r="A3" s="3"/>
      <c r="B3" s="4">
        <v>6</v>
      </c>
      <c r="C3" s="3" t="s">
        <v>19</v>
      </c>
      <c r="D3" s="4">
        <v>6</v>
      </c>
      <c r="E3" s="18">
        <v>3</v>
      </c>
      <c r="F3" s="5">
        <f>D3*E3/B3</f>
        <v>3</v>
      </c>
      <c r="G3" s="4">
        <f>F3*B3</f>
        <v>18</v>
      </c>
    </row>
    <row r="4" spans="1:7" s="7" customFormat="1" ht="14.25" customHeight="1" x14ac:dyDescent="0.25">
      <c r="A4" s="6" t="s">
        <v>20</v>
      </c>
      <c r="C4" s="6"/>
      <c r="E4" s="19"/>
      <c r="F4" s="8"/>
    </row>
    <row r="5" spans="1:7" s="7" customFormat="1" ht="14.25" customHeight="1" x14ac:dyDescent="0.25">
      <c r="A5" s="6"/>
      <c r="B5" s="7">
        <v>5</v>
      </c>
      <c r="C5" s="6" t="s">
        <v>20</v>
      </c>
      <c r="D5" s="7">
        <v>5</v>
      </c>
      <c r="E5" s="19">
        <v>2.7</v>
      </c>
      <c r="F5" s="8">
        <f>D5*E5/B5</f>
        <v>2.7</v>
      </c>
      <c r="G5" s="7">
        <f>F5*B5</f>
        <v>13.5</v>
      </c>
    </row>
    <row r="6" spans="1:7" s="4" customFormat="1" ht="14.25" customHeight="1" x14ac:dyDescent="0.25">
      <c r="A6" s="3" t="s">
        <v>21</v>
      </c>
      <c r="C6" s="3"/>
      <c r="E6" s="20"/>
      <c r="F6" s="5"/>
    </row>
    <row r="7" spans="1:7" s="4" customFormat="1" ht="14.25" customHeight="1" x14ac:dyDescent="0.25">
      <c r="A7" s="3"/>
      <c r="B7" s="4">
        <v>8</v>
      </c>
      <c r="C7" s="3" t="s">
        <v>21</v>
      </c>
      <c r="D7" s="4">
        <v>8</v>
      </c>
      <c r="E7" s="20">
        <v>2.2999999999999998</v>
      </c>
      <c r="F7" s="5">
        <f>D7*E7/B7</f>
        <v>2.2999999999999998</v>
      </c>
      <c r="G7" s="4">
        <f>F7*B7</f>
        <v>18.399999999999999</v>
      </c>
    </row>
    <row r="8" spans="1:7" s="7" customFormat="1" ht="14.25" customHeight="1" x14ac:dyDescent="0.25">
      <c r="A8" s="6" t="s">
        <v>22</v>
      </c>
      <c r="C8" s="6"/>
      <c r="E8" s="19"/>
      <c r="F8" s="8"/>
    </row>
    <row r="9" spans="1:7" s="7" customFormat="1" ht="14.25" customHeight="1" x14ac:dyDescent="0.25">
      <c r="A9" s="6"/>
      <c r="B9" s="7">
        <v>9</v>
      </c>
      <c r="C9" s="6" t="s">
        <v>22</v>
      </c>
      <c r="D9" s="7">
        <v>9</v>
      </c>
      <c r="E9" s="19">
        <v>2.7</v>
      </c>
      <c r="F9" s="8">
        <f>D9*E9/B9</f>
        <v>2.7</v>
      </c>
      <c r="G9" s="7">
        <f>F9*B9</f>
        <v>24.3</v>
      </c>
    </row>
    <row r="10" spans="1:7" s="4" customFormat="1" ht="14.25" customHeight="1" x14ac:dyDescent="0.25">
      <c r="A10" s="3" t="s">
        <v>1</v>
      </c>
      <c r="C10" s="3"/>
      <c r="E10" s="20"/>
      <c r="F10" s="5"/>
    </row>
    <row r="11" spans="1:7" s="4" customFormat="1" ht="14.25" customHeight="1" x14ac:dyDescent="0.25">
      <c r="A11" s="3"/>
      <c r="B11" s="4">
        <v>7</v>
      </c>
      <c r="C11" s="3" t="s">
        <v>1</v>
      </c>
      <c r="D11" s="4">
        <v>7</v>
      </c>
      <c r="E11" s="20">
        <v>1.3</v>
      </c>
      <c r="F11" s="5">
        <f>D11*E11/B11</f>
        <v>1.3</v>
      </c>
      <c r="G11" s="4">
        <f>F11*B11</f>
        <v>9.1</v>
      </c>
    </row>
    <row r="12" spans="1:7" s="7" customFormat="1" ht="14.25" customHeight="1" x14ac:dyDescent="0.25">
      <c r="A12" s="6" t="s">
        <v>2</v>
      </c>
      <c r="C12" s="6"/>
      <c r="E12" s="19"/>
      <c r="F12" s="8"/>
    </row>
    <row r="13" spans="1:7" s="7" customFormat="1" ht="14.25" customHeight="1" x14ac:dyDescent="0.25">
      <c r="A13" s="6"/>
      <c r="C13" s="6" t="s">
        <v>23</v>
      </c>
      <c r="D13" s="7">
        <v>7</v>
      </c>
      <c r="E13" s="19">
        <v>1.7</v>
      </c>
      <c r="F13" s="8"/>
    </row>
    <row r="14" spans="1:7" s="7" customFormat="1" ht="14.25" customHeight="1" x14ac:dyDescent="0.25">
      <c r="A14" s="6"/>
      <c r="B14" s="7">
        <v>14</v>
      </c>
      <c r="C14" s="6" t="s">
        <v>24</v>
      </c>
      <c r="D14" s="7">
        <v>7</v>
      </c>
      <c r="E14" s="19">
        <v>1.3</v>
      </c>
      <c r="F14" s="8">
        <f>ROUNDDOWN(((D14*E14)+(D13*E13))/B14,1)</f>
        <v>1.5</v>
      </c>
      <c r="G14" s="7">
        <f>F14*B14</f>
        <v>21</v>
      </c>
    </row>
    <row r="15" spans="1:7" s="4" customFormat="1" ht="14.25" customHeight="1" x14ac:dyDescent="0.25">
      <c r="A15" s="3" t="s">
        <v>25</v>
      </c>
      <c r="C15" s="3"/>
      <c r="E15" s="20"/>
      <c r="F15" s="5"/>
    </row>
    <row r="16" spans="1:7" s="4" customFormat="1" ht="14.25" customHeight="1" x14ac:dyDescent="0.25">
      <c r="A16" s="3"/>
      <c r="B16" s="4">
        <v>6</v>
      </c>
      <c r="C16" s="3" t="s">
        <v>26</v>
      </c>
      <c r="D16" s="4">
        <v>6</v>
      </c>
      <c r="E16" s="20">
        <v>2</v>
      </c>
      <c r="F16" s="5">
        <f>D16*E16/B16</f>
        <v>2</v>
      </c>
      <c r="G16" s="4">
        <f>F16*B16</f>
        <v>12</v>
      </c>
    </row>
    <row r="17" spans="1:7" s="7" customFormat="1" x14ac:dyDescent="0.25">
      <c r="A17" s="6" t="s">
        <v>27</v>
      </c>
      <c r="C17" s="6"/>
      <c r="E17" s="19"/>
      <c r="F17" s="8"/>
    </row>
    <row r="18" spans="1:7" s="7" customFormat="1" x14ac:dyDescent="0.25">
      <c r="A18" s="6"/>
      <c r="C18" s="6" t="s">
        <v>28</v>
      </c>
      <c r="D18" s="7">
        <v>6</v>
      </c>
      <c r="E18" s="19">
        <v>2</v>
      </c>
      <c r="F18" s="8"/>
    </row>
    <row r="19" spans="1:7" s="7" customFormat="1" x14ac:dyDescent="0.25">
      <c r="A19" s="6"/>
      <c r="B19" s="7">
        <v>9</v>
      </c>
      <c r="C19" s="6" t="s">
        <v>29</v>
      </c>
      <c r="D19" s="7">
        <v>3</v>
      </c>
      <c r="E19" s="19">
        <v>3</v>
      </c>
      <c r="F19" s="8">
        <f>ROUNDDOWN(((D19*E19)+(D18*E18))/B19,1)</f>
        <v>2.2999999999999998</v>
      </c>
      <c r="G19" s="7">
        <f>F19*B19</f>
        <v>20.7</v>
      </c>
    </row>
    <row r="20" spans="1:7" s="4" customFormat="1" x14ac:dyDescent="0.25">
      <c r="A20" s="3" t="s">
        <v>30</v>
      </c>
      <c r="C20" s="3"/>
      <c r="E20" s="20"/>
      <c r="F20" s="5"/>
    </row>
    <row r="21" spans="1:7" s="4" customFormat="1" x14ac:dyDescent="0.25">
      <c r="A21" s="3"/>
      <c r="B21" s="4">
        <v>9</v>
      </c>
      <c r="C21" s="3" t="s">
        <v>31</v>
      </c>
      <c r="D21" s="4">
        <v>9</v>
      </c>
      <c r="E21" s="20">
        <v>1</v>
      </c>
      <c r="F21" s="5">
        <f>D21*E21/B21</f>
        <v>1</v>
      </c>
      <c r="G21" s="4">
        <f>F21*B21</f>
        <v>9</v>
      </c>
    </row>
    <row r="22" spans="1:7" s="7" customFormat="1" x14ac:dyDescent="0.25">
      <c r="A22" s="6" t="s">
        <v>3</v>
      </c>
      <c r="C22" s="6"/>
      <c r="E22" s="19"/>
      <c r="F22" s="8"/>
    </row>
    <row r="23" spans="1:7" s="7" customFormat="1" x14ac:dyDescent="0.25">
      <c r="A23" s="6"/>
      <c r="B23" s="7">
        <v>5</v>
      </c>
      <c r="C23" s="6" t="s">
        <v>32</v>
      </c>
      <c r="D23" s="7">
        <v>5</v>
      </c>
      <c r="E23" s="19">
        <v>1.3</v>
      </c>
      <c r="F23" s="8">
        <f>D23*E23/B23</f>
        <v>1.3</v>
      </c>
      <c r="G23" s="7">
        <f>F23*B23</f>
        <v>6.5</v>
      </c>
    </row>
    <row r="24" spans="1:7" s="4" customFormat="1" x14ac:dyDescent="0.25">
      <c r="A24" s="3" t="s">
        <v>4</v>
      </c>
      <c r="C24" s="3"/>
      <c r="E24" s="20"/>
      <c r="F24" s="5"/>
    </row>
    <row r="25" spans="1:7" s="4" customFormat="1" x14ac:dyDescent="0.25">
      <c r="A25" s="3"/>
      <c r="B25" s="4">
        <v>5</v>
      </c>
      <c r="C25" s="3" t="s">
        <v>33</v>
      </c>
      <c r="D25" s="4">
        <v>5</v>
      </c>
      <c r="E25" s="20">
        <v>2.2999999999999998</v>
      </c>
      <c r="F25" s="5">
        <f>D25*E25/B25</f>
        <v>2.2999999999999998</v>
      </c>
      <c r="G25" s="4">
        <f>F25*B25</f>
        <v>11.5</v>
      </c>
    </row>
    <row r="26" spans="1:7" s="7" customFormat="1" x14ac:dyDescent="0.25">
      <c r="A26" s="6" t="s">
        <v>34</v>
      </c>
      <c r="C26" s="6"/>
      <c r="E26" s="19"/>
      <c r="F26" s="8"/>
    </row>
    <row r="27" spans="1:7" s="7" customFormat="1" x14ac:dyDescent="0.25">
      <c r="A27" s="6"/>
      <c r="C27" s="6" t="s">
        <v>35</v>
      </c>
      <c r="D27" s="7">
        <f>B28*0.5</f>
        <v>4</v>
      </c>
      <c r="E27" s="19">
        <v>1.7</v>
      </c>
      <c r="F27" s="8"/>
    </row>
    <row r="28" spans="1:7" s="7" customFormat="1" x14ac:dyDescent="0.25">
      <c r="A28" s="6"/>
      <c r="B28" s="7">
        <v>8</v>
      </c>
      <c r="C28" s="6" t="s">
        <v>36</v>
      </c>
      <c r="D28" s="7">
        <f>B28*0.5</f>
        <v>4</v>
      </c>
      <c r="E28" s="19">
        <v>2.2999999999999998</v>
      </c>
      <c r="F28" s="8">
        <f>ROUNDDOWN(((D28*E28)+(D27*E27))/B28,1)</f>
        <v>2</v>
      </c>
      <c r="G28" s="7">
        <f>F28*B28</f>
        <v>16</v>
      </c>
    </row>
    <row r="29" spans="1:7" s="4" customFormat="1" x14ac:dyDescent="0.25">
      <c r="A29" s="3" t="s">
        <v>37</v>
      </c>
      <c r="C29" s="3"/>
      <c r="E29" s="20"/>
      <c r="F29" s="5"/>
    </row>
    <row r="30" spans="1:7" s="4" customFormat="1" x14ac:dyDescent="0.25">
      <c r="A30" s="3"/>
      <c r="B30" s="4">
        <v>8</v>
      </c>
      <c r="C30" s="3" t="s">
        <v>5</v>
      </c>
      <c r="D30" s="4">
        <v>8</v>
      </c>
      <c r="E30" s="20">
        <v>3</v>
      </c>
      <c r="F30" s="5">
        <f>D30*E30/B30</f>
        <v>3</v>
      </c>
      <c r="G30" s="4">
        <f>F30*B30</f>
        <v>24</v>
      </c>
    </row>
    <row r="31" spans="1:7" s="7" customFormat="1" x14ac:dyDescent="0.25">
      <c r="A31" s="6" t="s">
        <v>38</v>
      </c>
      <c r="C31" s="6"/>
      <c r="E31" s="19"/>
      <c r="F31" s="8"/>
    </row>
    <row r="32" spans="1:7" s="7" customFormat="1" x14ac:dyDescent="0.25">
      <c r="A32" s="6"/>
      <c r="B32" s="7">
        <v>8</v>
      </c>
      <c r="C32" s="6" t="s">
        <v>6</v>
      </c>
      <c r="D32" s="7">
        <v>8</v>
      </c>
      <c r="E32" s="19">
        <v>3</v>
      </c>
      <c r="F32" s="8">
        <f>D32*E32/B32</f>
        <v>3</v>
      </c>
      <c r="G32" s="7">
        <f>F32*B32</f>
        <v>24</v>
      </c>
    </row>
    <row r="33" spans="1:8" s="4" customFormat="1" x14ac:dyDescent="0.25">
      <c r="A33" s="3" t="s">
        <v>7</v>
      </c>
      <c r="C33" s="3"/>
      <c r="E33" s="20"/>
      <c r="F33" s="5"/>
    </row>
    <row r="34" spans="1:8" s="4" customFormat="1" x14ac:dyDescent="0.25">
      <c r="A34" s="3"/>
      <c r="C34" s="3" t="s">
        <v>39</v>
      </c>
      <c r="D34" s="9">
        <f>B35*5/9</f>
        <v>7.7777777777777777</v>
      </c>
      <c r="E34" s="20">
        <v>1.7</v>
      </c>
      <c r="F34" s="5"/>
    </row>
    <row r="35" spans="1:8" s="4" customFormat="1" x14ac:dyDescent="0.25">
      <c r="A35" s="3"/>
      <c r="B35" s="4">
        <v>14</v>
      </c>
      <c r="C35" s="3" t="s">
        <v>40</v>
      </c>
      <c r="D35" s="9">
        <f>B35*4/9</f>
        <v>6.2222222222222223</v>
      </c>
      <c r="E35" s="20">
        <v>1</v>
      </c>
      <c r="F35" s="5">
        <f>ROUNDDOWN(((D35*E35)+(D34*E34))/B35,1)</f>
        <v>1.3</v>
      </c>
      <c r="G35" s="4">
        <f>F35*B35</f>
        <v>18.2</v>
      </c>
    </row>
    <row r="36" spans="1:8" s="7" customFormat="1" x14ac:dyDescent="0.25">
      <c r="A36" s="6" t="s">
        <v>8</v>
      </c>
      <c r="C36" s="6"/>
      <c r="E36" s="19"/>
      <c r="F36" s="8"/>
    </row>
    <row r="37" spans="1:8" s="7" customFormat="1" x14ac:dyDescent="0.25">
      <c r="A37" s="6"/>
      <c r="C37" s="6" t="s">
        <v>48</v>
      </c>
      <c r="D37" s="7">
        <v>2</v>
      </c>
      <c r="E37" s="19">
        <v>1</v>
      </c>
      <c r="F37" s="8"/>
    </row>
    <row r="38" spans="1:8" s="7" customFormat="1" x14ac:dyDescent="0.25">
      <c r="A38" s="6"/>
      <c r="B38" s="7">
        <v>20</v>
      </c>
      <c r="C38" s="6" t="s">
        <v>41</v>
      </c>
      <c r="D38" s="7">
        <v>18</v>
      </c>
      <c r="E38" s="19">
        <v>3</v>
      </c>
      <c r="F38" s="8">
        <f>ROUNDDOWN(((D38*E38)+(D37*E37))/B38,1)</f>
        <v>2.8</v>
      </c>
      <c r="G38" s="7">
        <f>F38*B38</f>
        <v>56</v>
      </c>
    </row>
    <row r="39" spans="1:8" s="4" customFormat="1" x14ac:dyDescent="0.25">
      <c r="A39" s="3" t="s">
        <v>9</v>
      </c>
      <c r="C39" s="3"/>
      <c r="E39" s="20"/>
      <c r="F39" s="5"/>
    </row>
    <row r="40" spans="1:8" s="4" customFormat="1" x14ac:dyDescent="0.25">
      <c r="A40" s="3"/>
      <c r="C40" s="3" t="s">
        <v>48</v>
      </c>
      <c r="D40" s="4">
        <v>1.2</v>
      </c>
      <c r="E40" s="20">
        <v>1</v>
      </c>
      <c r="F40" s="5"/>
    </row>
    <row r="41" spans="1:8" s="4" customFormat="1" x14ac:dyDescent="0.25">
      <c r="A41" s="3"/>
      <c r="B41" s="4">
        <v>12</v>
      </c>
      <c r="C41" s="3" t="s">
        <v>42</v>
      </c>
      <c r="D41" s="4">
        <v>10.8</v>
      </c>
      <c r="E41" s="20">
        <v>1.7</v>
      </c>
      <c r="F41" s="5">
        <f>ROUNDDOWN(((D41*E41)+(D40*E40))/B41,1)</f>
        <v>1.6</v>
      </c>
      <c r="G41" s="4">
        <f>F41*B41</f>
        <v>19.200000000000003</v>
      </c>
    </row>
    <row r="42" spans="1:8" s="7" customFormat="1" x14ac:dyDescent="0.25">
      <c r="A42" s="6" t="s">
        <v>43</v>
      </c>
      <c r="C42" s="6"/>
      <c r="E42" s="19"/>
      <c r="F42" s="8"/>
    </row>
    <row r="43" spans="1:8" s="7" customFormat="1" x14ac:dyDescent="0.25">
      <c r="A43" s="6"/>
      <c r="B43" s="7">
        <v>7</v>
      </c>
      <c r="C43" s="6" t="s">
        <v>44</v>
      </c>
      <c r="D43" s="7">
        <v>7</v>
      </c>
      <c r="E43" s="19">
        <v>1.7</v>
      </c>
      <c r="F43" s="8">
        <f>D43*E43/B43</f>
        <v>1.7</v>
      </c>
      <c r="G43" s="7">
        <f>F43*B43</f>
        <v>11.9</v>
      </c>
    </row>
    <row r="44" spans="1:8" s="4" customFormat="1" x14ac:dyDescent="0.25">
      <c r="A44" s="3" t="s">
        <v>45</v>
      </c>
      <c r="C44" s="3"/>
      <c r="E44" s="20"/>
      <c r="F44" s="5"/>
    </row>
    <row r="45" spans="1:8" s="4" customFormat="1" x14ac:dyDescent="0.25">
      <c r="A45" s="3"/>
      <c r="B45" s="4">
        <v>8</v>
      </c>
      <c r="C45" s="3" t="s">
        <v>46</v>
      </c>
      <c r="D45" s="4">
        <v>8</v>
      </c>
      <c r="E45" s="20">
        <v>1.3</v>
      </c>
      <c r="F45" s="5">
        <f>D45*E45/B45</f>
        <v>1.3</v>
      </c>
      <c r="G45" s="4">
        <f>F45*B45</f>
        <v>10.4</v>
      </c>
    </row>
    <row r="46" spans="1:8" s="7" customFormat="1" x14ac:dyDescent="0.25">
      <c r="A46" s="6"/>
      <c r="B46" s="7">
        <f>SUM(B2:B45)</f>
        <v>168</v>
      </c>
      <c r="C46" s="6"/>
      <c r="D46" s="7">
        <f>SUM(D2:D45)</f>
        <v>168</v>
      </c>
      <c r="E46" s="21"/>
      <c r="F46" s="8"/>
      <c r="G46" s="7">
        <f>SUM(G3:G45)</f>
        <v>343.69999999999993</v>
      </c>
      <c r="H46" s="7">
        <f>G46/D46</f>
        <v>2.0458333333333329</v>
      </c>
    </row>
    <row r="47" spans="1:8" s="7" customFormat="1" x14ac:dyDescent="0.25">
      <c r="A47" s="6"/>
      <c r="C47" s="6"/>
      <c r="D47" s="8"/>
      <c r="E47" s="21"/>
      <c r="F47" s="11" t="s">
        <v>47</v>
      </c>
      <c r="G47" s="12">
        <f>ROUNDDOWN(H46,1)</f>
        <v>2</v>
      </c>
    </row>
    <row r="48" spans="1:8" s="14" customFormat="1" x14ac:dyDescent="0.25">
      <c r="A48" s="13" t="s">
        <v>11</v>
      </c>
      <c r="B48" s="14">
        <v>12</v>
      </c>
      <c r="C48" s="13"/>
      <c r="D48" s="14">
        <v>12</v>
      </c>
      <c r="E48" s="22">
        <v>1</v>
      </c>
      <c r="F48" s="5">
        <f>D48*E48/B48</f>
        <v>1</v>
      </c>
      <c r="G48" s="4">
        <f>F48*B48</f>
        <v>12</v>
      </c>
    </row>
    <row r="49" spans="1:8" s="7" customFormat="1" x14ac:dyDescent="0.25">
      <c r="A49" s="6"/>
      <c r="B49" s="7">
        <f>SUM(B46,B48)</f>
        <v>180</v>
      </c>
      <c r="C49" s="6"/>
      <c r="D49" s="7">
        <f>SUM(D46,D48)</f>
        <v>180</v>
      </c>
      <c r="E49" s="10"/>
      <c r="G49" s="7">
        <f>SUM(G46,G48)</f>
        <v>355.69999999999993</v>
      </c>
      <c r="H49" s="7">
        <f>G49/D49</f>
        <v>1.9761111111111107</v>
      </c>
    </row>
    <row r="50" spans="1:8" s="7" customFormat="1" ht="15.75" x14ac:dyDescent="0.25">
      <c r="A50" s="6"/>
      <c r="C50" s="6"/>
      <c r="F50" s="15" t="s">
        <v>12</v>
      </c>
      <c r="G50" s="16">
        <f>ROUNDDOWN(H49,1)</f>
        <v>1.9</v>
      </c>
    </row>
    <row r="51" spans="1:8" s="7" customFormat="1" x14ac:dyDescent="0.25">
      <c r="A51" s="6"/>
      <c r="C51" s="6"/>
      <c r="E51" s="10"/>
    </row>
    <row r="52" spans="1:8" s="7" customFormat="1" x14ac:dyDescent="0.25">
      <c r="A52" s="6"/>
      <c r="C52" s="6"/>
      <c r="E52" s="10"/>
    </row>
    <row r="53" spans="1:8" s="7" customFormat="1" x14ac:dyDescent="0.25">
      <c r="A53" s="6"/>
      <c r="C53" s="6"/>
      <c r="E53" s="10"/>
    </row>
    <row r="54" spans="1:8" s="7" customFormat="1" x14ac:dyDescent="0.25">
      <c r="A54" s="6"/>
      <c r="C54" s="6"/>
      <c r="E54" s="10"/>
    </row>
    <row r="55" spans="1:8" s="7" customFormat="1" x14ac:dyDescent="0.25">
      <c r="A55" s="6"/>
      <c r="C55" s="6"/>
      <c r="E55" s="10"/>
    </row>
    <row r="56" spans="1:8" s="7" customFormat="1" x14ac:dyDescent="0.25">
      <c r="A56" s="6"/>
      <c r="C56" s="6"/>
      <c r="E56" s="10"/>
    </row>
    <row r="57" spans="1:8" s="7" customFormat="1" x14ac:dyDescent="0.25">
      <c r="A57" s="6"/>
      <c r="C57" s="6"/>
      <c r="E57" s="10"/>
    </row>
    <row r="58" spans="1:8" s="7" customFormat="1" x14ac:dyDescent="0.25">
      <c r="A58" s="6"/>
      <c r="C58" s="6"/>
      <c r="E58" s="10"/>
    </row>
    <row r="59" spans="1:8" s="7" customFormat="1" x14ac:dyDescent="0.25">
      <c r="A59" s="6"/>
      <c r="C59" s="6"/>
      <c r="E59" s="10"/>
    </row>
    <row r="60" spans="1:8" s="7" customFormat="1" x14ac:dyDescent="0.25">
      <c r="A60" s="6"/>
      <c r="C60" s="6"/>
      <c r="E60" s="10"/>
    </row>
    <row r="61" spans="1:8" s="7" customFormat="1" x14ac:dyDescent="0.25">
      <c r="A61" s="6"/>
      <c r="C61" s="6"/>
      <c r="E61" s="10"/>
    </row>
    <row r="62" spans="1:8" s="7" customFormat="1" x14ac:dyDescent="0.25">
      <c r="A62" s="6"/>
      <c r="C62" s="6"/>
      <c r="E62" s="10"/>
    </row>
    <row r="63" spans="1:8" s="7" customFormat="1" x14ac:dyDescent="0.25">
      <c r="A63" s="6"/>
      <c r="C63" s="6"/>
      <c r="E63" s="10"/>
    </row>
  </sheetData>
  <phoneticPr fontId="2" type="noConversion"/>
  <conditionalFormatting sqref="E1:E1048576">
    <cfRule type="cellIs" dxfId="0" priority="1" operator="equal">
      <formula>5</formula>
    </cfRule>
  </conditionalFormatting>
  <pageMargins left="0.78740157499999996" right="0.78740157499999996" top="0.984251969" bottom="0.984251969" header="0.4921259845" footer="0.492125984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Biochemie 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Wenzl Stephan</dc:creator>
  <cp:lastModifiedBy>Alexander Pfab</cp:lastModifiedBy>
  <cp:lastPrinted>2009-05-25T11:07:44Z</cp:lastPrinted>
  <dcterms:created xsi:type="dcterms:W3CDTF">2009-05-20T08:17:42Z</dcterms:created>
  <dcterms:modified xsi:type="dcterms:W3CDTF">2025-07-15T07:33:58Z</dcterms:modified>
</cp:coreProperties>
</file>